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mc:AlternateContent xmlns:mc="http://schemas.openxmlformats.org/markup-compatibility/2006">
    <mc:Choice Requires="x15">
      <x15ac:absPath xmlns:x15ac="http://schemas.microsoft.com/office/spreadsheetml/2010/11/ac" url="/Users/lisa/Downloads/"/>
    </mc:Choice>
  </mc:AlternateContent>
  <xr:revisionPtr revIDLastSave="0" documentId="13_ncr:1_{62374B53-BB1A-A443-B355-5CE1480E83B4}" xr6:coauthVersionLast="45" xr6:coauthVersionMax="45" xr10:uidLastSave="{00000000-0000-0000-0000-000000000000}"/>
  <bookViews>
    <workbookView xWindow="0" yWindow="800" windowWidth="28800" windowHeight="15840" activeTab="1" xr2:uid="{00000000-000D-0000-FFFF-FFFF00000000}"/>
  </bookViews>
  <sheets>
    <sheet name="Introduction" sheetId="3" r:id="rId1"/>
    <sheet name="Income and Expenditure Report" sheetId="1" r:id="rId2"/>
    <sheet name="General Ledger Term 1" sheetId="2" r:id="rId3"/>
    <sheet name="General Ledger Term 2" sheetId="8" r:id="rId4"/>
    <sheet name="General Ledger Term 3" sheetId="9" r:id="rId5"/>
  </sheets>
  <definedNames>
    <definedName name="_xlnm.Print_Area" localSheetId="2">'General Ledger Term 1'!$B$1:$G$51</definedName>
    <definedName name="_xlnm.Print_Area" localSheetId="3">'General Ledger Term 2'!$B$1:$G$51</definedName>
    <definedName name="_xlnm.Print_Area" localSheetId="4">'General Ledger Term 3'!$B$1:$G$51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2" i="9" l="1"/>
  <c r="G302" i="9"/>
  <c r="O277" i="9"/>
  <c r="G277" i="9"/>
  <c r="O252" i="9"/>
  <c r="G252" i="9"/>
  <c r="O227" i="9"/>
  <c r="G227" i="9"/>
  <c r="O202" i="9"/>
  <c r="G202" i="9"/>
  <c r="O177" i="9"/>
  <c r="G177" i="9"/>
  <c r="O152" i="9"/>
  <c r="G152" i="9"/>
  <c r="O127" i="9"/>
  <c r="G127" i="9"/>
  <c r="O102" i="9"/>
  <c r="G102" i="9"/>
  <c r="O77" i="9"/>
  <c r="G77" i="9"/>
  <c r="O52" i="9"/>
  <c r="G52" i="9"/>
  <c r="O27" i="9"/>
  <c r="G27" i="9"/>
  <c r="O302" i="8"/>
  <c r="G302" i="8"/>
  <c r="O277" i="8"/>
  <c r="G277" i="8"/>
  <c r="O252" i="8"/>
  <c r="G252" i="8"/>
  <c r="O227" i="8"/>
  <c r="G227" i="8"/>
  <c r="O202" i="8"/>
  <c r="G202" i="8"/>
  <c r="O177" i="8"/>
  <c r="G177" i="8"/>
  <c r="O152" i="8"/>
  <c r="G152" i="8"/>
  <c r="O127" i="8"/>
  <c r="G127" i="8"/>
  <c r="O102" i="8"/>
  <c r="G102" i="8"/>
  <c r="O77" i="8"/>
  <c r="G77" i="8"/>
  <c r="O52" i="8"/>
  <c r="G52" i="8"/>
  <c r="O27" i="8"/>
  <c r="G27" i="8"/>
  <c r="O302" i="2"/>
  <c r="O277" i="2"/>
  <c r="O252" i="2"/>
  <c r="O227" i="2"/>
  <c r="O202" i="2"/>
  <c r="O177" i="2"/>
  <c r="O152" i="2"/>
  <c r="O127" i="2"/>
  <c r="O102" i="2"/>
  <c r="O77" i="2"/>
  <c r="O52" i="2"/>
  <c r="O27" i="2"/>
  <c r="G302" i="2"/>
  <c r="G277" i="2"/>
  <c r="G252" i="2"/>
  <c r="G227" i="2"/>
  <c r="G202" i="2"/>
  <c r="G177" i="2"/>
  <c r="G152" i="2"/>
  <c r="G127" i="2"/>
  <c r="G102" i="2"/>
  <c r="G77" i="2"/>
  <c r="G52" i="2"/>
  <c r="D43" i="1" l="1"/>
  <c r="O8" i="1" s="1"/>
  <c r="D26" i="1"/>
  <c r="O7" i="1" s="1"/>
  <c r="O10" i="1" l="1"/>
  <c r="G27" i="2" l="1"/>
</calcChain>
</file>

<file path=xl/sharedStrings.xml><?xml version="1.0" encoding="utf-8"?>
<sst xmlns="http://schemas.openxmlformats.org/spreadsheetml/2006/main" count="602" uniqueCount="47">
  <si>
    <t>Total Expenses</t>
  </si>
  <si>
    <t>Total</t>
  </si>
  <si>
    <t>Total Income</t>
  </si>
  <si>
    <t>Item</t>
  </si>
  <si>
    <t>Date</t>
  </si>
  <si>
    <t>Cost</t>
  </si>
  <si>
    <t>Description</t>
  </si>
  <si>
    <t>Paid by</t>
  </si>
  <si>
    <t>Qty</t>
  </si>
  <si>
    <t>EXPENSES</t>
  </si>
  <si>
    <t>Amount</t>
  </si>
  <si>
    <t>INCOME</t>
  </si>
  <si>
    <t>You can drag and drop the corner of each table to change the size if you want more or less space</t>
  </si>
  <si>
    <t>&lt;&lt;</t>
  </si>
  <si>
    <t>General Ledger - Term 1</t>
  </si>
  <si>
    <t>Income and Expenditure Report</t>
  </si>
  <si>
    <t>BALANCE - 2020</t>
  </si>
  <si>
    <t>Overview</t>
  </si>
  <si>
    <t>Category</t>
  </si>
  <si>
    <t>Summary - Income</t>
  </si>
  <si>
    <t>You can change, remove or add the different categories depending on what suits your club</t>
  </si>
  <si>
    <r>
      <t xml:space="preserve">You must list </t>
    </r>
    <r>
      <rPr>
        <b/>
        <i/>
        <u/>
        <sz val="14"/>
        <color rgb="FFC00000"/>
        <rFont val="Century Gothic (Body)"/>
      </rPr>
      <t>ALL</t>
    </r>
    <r>
      <rPr>
        <b/>
        <i/>
        <sz val="14"/>
        <color rgb="FFC00000"/>
        <rFont val="Century Gothic"/>
        <family val="1"/>
        <scheme val="minor"/>
      </rPr>
      <t xml:space="preserve"> individual expenses and incomes from throughout the year in this document. This includes small payments such as "soda $1.20" or "membership fee payment $2"
There is also a column to list who paid for the given item, though it is optional whether you would like to use this for reference.</t>
    </r>
  </si>
  <si>
    <t>This table will automatically generate</t>
  </si>
  <si>
    <t>Summary - Expenditure</t>
  </si>
  <si>
    <t>General Ledger - Term 2</t>
  </si>
  <si>
    <t>General Ledger - Term 3</t>
  </si>
  <si>
    <t>Fill in the tables only</t>
  </si>
  <si>
    <t>Break/O-Week</t>
  </si>
  <si>
    <t>Week 1</t>
  </si>
  <si>
    <t>Week 2</t>
  </si>
  <si>
    <t>Week 3</t>
  </si>
  <si>
    <t>Week 4</t>
  </si>
  <si>
    <t>Week 5</t>
  </si>
  <si>
    <t>Week 6</t>
  </si>
  <si>
    <t>Week 7</t>
  </si>
  <si>
    <t>Week 8</t>
  </si>
  <si>
    <t>Week 9</t>
  </si>
  <si>
    <t>Week 10</t>
  </si>
  <si>
    <t>Exam Period</t>
  </si>
  <si>
    <t>By Week</t>
  </si>
  <si>
    <t>Week 1-2</t>
  </si>
  <si>
    <t>Weeks 3-4</t>
  </si>
  <si>
    <t>Weeks 5-6</t>
  </si>
  <si>
    <t>Weeks 7-8</t>
  </si>
  <si>
    <t>Weeks 9-10</t>
  </si>
  <si>
    <r>
      <rPr>
        <b/>
        <sz val="22"/>
        <color theme="8" tint="-0.499984740745262"/>
        <rFont val="Century Gothic (Body)"/>
      </rPr>
      <t xml:space="preserve">
ARC CLUBS INCOME AND EXPENDITURE AND GENERAL LEDGERS</t>
    </r>
    <r>
      <rPr>
        <sz val="20"/>
        <color theme="8" tint="-0.499984740745262"/>
        <rFont val="Century Gothic"/>
        <family val="2"/>
        <scheme val="minor"/>
      </rPr>
      <t xml:space="preserve">
You </t>
    </r>
    <r>
      <rPr>
        <b/>
        <sz val="20"/>
        <color theme="8" tint="-0.499984740745262"/>
        <rFont val="Century Gothic"/>
        <family val="1"/>
        <scheme val="minor"/>
      </rPr>
      <t>MUST</t>
    </r>
    <r>
      <rPr>
        <sz val="20"/>
        <color theme="8" tint="-0.499984740745262"/>
        <rFont val="Century Gothic"/>
        <family val="2"/>
        <scheme val="minor"/>
      </rPr>
      <t xml:space="preserve"> submit </t>
    </r>
    <r>
      <rPr>
        <b/>
        <sz val="20"/>
        <color rgb="FF00B050"/>
        <rFont val="Century Gothic (Body)"/>
      </rPr>
      <t>this document</t>
    </r>
    <r>
      <rPr>
        <sz val="20"/>
        <color theme="8" tint="-0.499984740745262"/>
        <rFont val="Century Gothic"/>
        <family val="2"/>
        <scheme val="minor"/>
      </rPr>
      <t xml:space="preserve"> to Arc, along with a bank statement, at the end of </t>
    </r>
    <r>
      <rPr>
        <u/>
        <sz val="20"/>
        <color theme="8" tint="-0.499984740745262"/>
        <rFont val="Century Gothic (Body)"/>
      </rPr>
      <t>Term 1</t>
    </r>
    <r>
      <rPr>
        <sz val="20"/>
        <color theme="8" tint="-0.499984740745262"/>
        <rFont val="Century Gothic"/>
        <family val="2"/>
        <scheme val="minor"/>
      </rPr>
      <t xml:space="preserve"> and </t>
    </r>
    <r>
      <rPr>
        <u/>
        <sz val="20"/>
        <color theme="8" tint="-0.499984740745262"/>
        <rFont val="Century Gothic (Body)"/>
      </rPr>
      <t>Term 2</t>
    </r>
    <r>
      <rPr>
        <sz val="20"/>
        <color theme="8" tint="-0.499984740745262"/>
        <rFont val="Century Gothic"/>
        <family val="2"/>
        <scheme val="minor"/>
      </rPr>
      <t xml:space="preserve"> (before Week 2 of the break), and also as part of your club's application for </t>
    </r>
    <r>
      <rPr>
        <u/>
        <sz val="20"/>
        <color theme="8" tint="-0.499984740745262"/>
        <rFont val="Century Gothic (Body)"/>
      </rPr>
      <t>reaffiliation in Term 3</t>
    </r>
    <r>
      <rPr>
        <sz val="20"/>
        <color theme="8" tint="-0.499984740745262"/>
        <rFont val="Century Gothic"/>
        <family val="2"/>
        <scheme val="minor"/>
      </rPr>
      <t xml:space="preserve">. These new requirements are here to help you keep on top of your club's finances throughout the year.
This Excel Document includes ALL Arc-required financial information. As long as you use this spreadsheet, you are following the guidelines successfully. 
Below, you can see that the first sheet is the </t>
    </r>
    <r>
      <rPr>
        <b/>
        <sz val="20"/>
        <color theme="8" tint="-0.499984740745262"/>
        <rFont val="Century Gothic"/>
        <family val="1"/>
        <scheme val="minor"/>
      </rPr>
      <t>Income and Expenditure Report</t>
    </r>
    <r>
      <rPr>
        <sz val="20"/>
        <color theme="8" tint="-0.499984740745262"/>
        <rFont val="Century Gothic"/>
        <family val="2"/>
        <scheme val="minor"/>
      </rPr>
      <t xml:space="preserve"> (which will provide an overview of primary expenses and incomes of your club over the course of the year) - we will NOT expect this to be completed each Term, however, you may choose to update it regularly to provide your executive with an overview of the club's financial position. 
The following sheets are </t>
    </r>
    <r>
      <rPr>
        <b/>
        <sz val="20"/>
        <color theme="8" tint="-0.499984740745262"/>
        <rFont val="Century Gothic"/>
        <family val="1"/>
        <scheme val="minor"/>
      </rPr>
      <t>General Ledgers</t>
    </r>
    <r>
      <rPr>
        <sz val="20"/>
        <color theme="8" tint="-0.499984740745262"/>
        <rFont val="Century Gothic"/>
        <family val="2"/>
        <scheme val="minor"/>
      </rPr>
      <t xml:space="preserve"> for </t>
    </r>
    <r>
      <rPr>
        <i/>
        <sz val="20"/>
        <color theme="8" tint="-0.499984740745262"/>
        <rFont val="Century Gothic"/>
        <family val="1"/>
        <scheme val="minor"/>
      </rPr>
      <t>each term</t>
    </r>
    <r>
      <rPr>
        <sz val="20"/>
        <color theme="8" tint="-0.499984740745262"/>
        <rFont val="Century Gothic"/>
        <family val="2"/>
        <scheme val="minor"/>
      </rPr>
      <t xml:space="preserve">. Remember that the general ledger needs to specificy </t>
    </r>
    <r>
      <rPr>
        <b/>
        <sz val="20"/>
        <color theme="8" tint="-0.499984740745262"/>
        <rFont val="Century Gothic"/>
        <family val="1"/>
        <scheme val="minor"/>
      </rPr>
      <t>EVERY SINGLE</t>
    </r>
    <r>
      <rPr>
        <sz val="20"/>
        <color theme="8" tint="-0.499984740745262"/>
        <rFont val="Century Gothic"/>
        <family val="2"/>
        <scheme val="minor"/>
      </rPr>
      <t xml:space="preserve"> individual payment, both incoming and outgoing. It is the Treasurer's job to ensure this document is updated regularly (we suggest at least weekly-fortnightly depending on how busy your club is). These </t>
    </r>
    <r>
      <rPr>
        <b/>
        <sz val="20"/>
        <color theme="8" tint="-0.499984740745262"/>
        <rFont val="Century Gothic"/>
        <family val="1"/>
        <scheme val="minor"/>
      </rPr>
      <t>MUST</t>
    </r>
    <r>
      <rPr>
        <sz val="20"/>
        <color theme="8" tint="-0.499984740745262"/>
        <rFont val="Century Gothic"/>
        <family val="2"/>
        <scheme val="minor"/>
      </rPr>
      <t xml:space="preserve"> be fully up to date at the end of each term when you submit this document to Arc.
</t>
    </r>
  </si>
  <si>
    <t>Please ensure your categories here make reasonable sense in the context of your General Ledgers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</si>
</sst>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quot;$&quot;#,##0.00"/>
  </numFmts>
  <fonts count="46">
    <font>
      <sz val="12"/>
      <name val="Century Gothic"/>
      <family val="2"/>
      <scheme val="minor"/>
    </font>
    <font>
      <sz val="8"/>
      <name val="Arial"/>
      <family val="2"/>
    </font>
    <font>
      <sz val="10"/>
      <name val="Century Gothic"/>
      <family val="2"/>
      <scheme val="minor"/>
    </font>
    <font>
      <sz val="9"/>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sz val="10"/>
      <color theme="7"/>
      <name val="Century Gothic"/>
      <family val="2"/>
      <scheme val="minor"/>
    </font>
    <font>
      <b/>
      <sz val="32"/>
      <name val="Century Gothic"/>
      <family val="1"/>
      <scheme val="maj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24"/>
      <name val="Century Gothic"/>
      <family val="2"/>
      <scheme val="minor"/>
    </font>
    <font>
      <i/>
      <sz val="12"/>
      <name val="Century Gothic"/>
      <family val="2"/>
      <scheme val="minor"/>
    </font>
    <font>
      <b/>
      <i/>
      <sz val="12"/>
      <color theme="6" tint="-0.249977111117893"/>
      <name val="Century Gothic"/>
      <family val="2"/>
      <scheme val="minor"/>
    </font>
    <font>
      <b/>
      <sz val="24"/>
      <color theme="0"/>
      <name val="Century Gothic"/>
      <family val="1"/>
      <scheme val="major"/>
    </font>
    <font>
      <b/>
      <sz val="28"/>
      <color theme="3"/>
      <name val="Century Gothic"/>
      <family val="2"/>
      <scheme val="minor"/>
    </font>
    <font>
      <sz val="14"/>
      <name val="Century Gothic"/>
      <family val="2"/>
      <scheme val="minor"/>
    </font>
    <font>
      <b/>
      <sz val="14"/>
      <color theme="0"/>
      <name val="Century Gothic"/>
      <family val="1"/>
      <scheme val="minor"/>
    </font>
    <font>
      <i/>
      <sz val="10"/>
      <color theme="1" tint="0.499984740745262"/>
      <name val="Century Gothic"/>
      <family val="1"/>
      <scheme val="minor"/>
    </font>
    <font>
      <b/>
      <i/>
      <sz val="14"/>
      <color rgb="FFC00000"/>
      <name val="Century Gothic"/>
      <family val="1"/>
      <scheme val="minor"/>
    </font>
    <font>
      <b/>
      <sz val="14"/>
      <color theme="6" tint="-0.499984740745262"/>
      <name val="Century Gothic"/>
      <family val="2"/>
      <scheme val="minor"/>
    </font>
    <font>
      <b/>
      <sz val="12"/>
      <color theme="6" tint="-0.499984740745262"/>
      <name val="Century Gothic"/>
      <family val="2"/>
      <scheme val="minor"/>
    </font>
    <font>
      <sz val="10"/>
      <color theme="6" tint="-0.499984740745262"/>
      <name val="Century Gothic"/>
      <family val="2"/>
      <scheme val="minor"/>
    </font>
    <font>
      <sz val="20"/>
      <color theme="8" tint="-0.499984740745262"/>
      <name val="Century Gothic"/>
      <family val="2"/>
      <scheme val="minor"/>
    </font>
    <font>
      <b/>
      <sz val="16"/>
      <color theme="6" tint="-0.499984740745262"/>
      <name val="Century Gothic"/>
      <family val="2"/>
      <scheme val="minor"/>
    </font>
    <font>
      <b/>
      <sz val="17"/>
      <color theme="6" tint="-0.499984740745262"/>
      <name val="Century Gothic"/>
      <family val="2"/>
      <scheme val="minor"/>
    </font>
    <font>
      <b/>
      <sz val="17"/>
      <name val="Century Gothic"/>
      <family val="1"/>
      <scheme val="minor"/>
    </font>
    <font>
      <b/>
      <sz val="17"/>
      <color theme="3" tint="-0.249977111117893"/>
      <name val="Century Gothic"/>
      <family val="2"/>
      <scheme val="minor"/>
    </font>
    <font>
      <b/>
      <sz val="26"/>
      <color theme="3"/>
      <name val="Century Gothic"/>
      <family val="2"/>
      <scheme val="minor"/>
    </font>
    <font>
      <b/>
      <i/>
      <u/>
      <sz val="14"/>
      <color rgb="FFC00000"/>
      <name val="Century Gothic (Body)"/>
    </font>
    <font>
      <sz val="14"/>
      <name val="Euphemia UCAS Italic"/>
    </font>
    <font>
      <b/>
      <i/>
      <u/>
      <sz val="16"/>
      <color theme="6" tint="0.79998168889431442"/>
      <name val="Century Gothic"/>
      <family val="1"/>
      <scheme val="major"/>
    </font>
    <font>
      <b/>
      <sz val="20"/>
      <color theme="8" tint="-0.499984740745262"/>
      <name val="Century Gothic"/>
      <family val="1"/>
      <scheme val="minor"/>
    </font>
    <font>
      <i/>
      <sz val="20"/>
      <color theme="8" tint="-0.499984740745262"/>
      <name val="Century Gothic"/>
      <family val="1"/>
      <scheme val="minor"/>
    </font>
    <font>
      <sz val="20"/>
      <color theme="8" tint="-0.499984740745262"/>
      <name val="Century Gothic"/>
      <family val="1"/>
      <scheme val="minor"/>
    </font>
    <font>
      <u/>
      <sz val="20"/>
      <color theme="8" tint="-0.499984740745262"/>
      <name val="Century Gothic (Body)"/>
    </font>
    <font>
      <b/>
      <sz val="18"/>
      <color rgb="FFFF5C00"/>
      <name val="Century Gothic"/>
      <family val="1"/>
      <scheme val="major"/>
    </font>
    <font>
      <b/>
      <i/>
      <u/>
      <sz val="16"/>
      <color theme="0" tint="-4.9989318521683403E-2"/>
      <name val="Century Gothic"/>
      <family val="1"/>
      <scheme val="major"/>
    </font>
    <font>
      <b/>
      <sz val="22"/>
      <color theme="8" tint="-0.499984740745262"/>
      <name val="Century Gothic (Body)"/>
    </font>
    <font>
      <b/>
      <sz val="20"/>
      <color rgb="FF00B050"/>
      <name val="Century Gothic (Body)"/>
    </font>
  </fonts>
  <fills count="16">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theme="7" tint="-0.499984740745262"/>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4440E"/>
        <bgColor indexed="64"/>
      </patternFill>
    </fill>
    <fill>
      <patternFill patternType="solid">
        <fgColor rgb="FF252F52"/>
        <bgColor indexed="64"/>
      </patternFill>
    </fill>
    <fill>
      <patternFill patternType="solid">
        <fgColor theme="0"/>
        <bgColor indexed="64"/>
      </patternFill>
    </fill>
    <fill>
      <patternFill patternType="solid">
        <fgColor rgb="FF004A42"/>
        <bgColor indexed="64"/>
      </patternFill>
    </fill>
    <fill>
      <patternFill patternType="solid">
        <fgColor rgb="FF00B639"/>
        <bgColor indexed="64"/>
      </patternFill>
    </fill>
  </fills>
  <borders count="13">
    <border>
      <left/>
      <right/>
      <top/>
      <bottom/>
      <diagonal/>
    </border>
    <border>
      <left/>
      <right/>
      <top style="thin">
        <color theme="7"/>
      </top>
      <bottom style="thin">
        <color theme="7"/>
      </bottom>
      <diagonal/>
    </border>
    <border>
      <left/>
      <right/>
      <top/>
      <bottom style="medium">
        <color theme="3"/>
      </bottom>
      <diagonal/>
    </border>
    <border>
      <left/>
      <right/>
      <top style="medium">
        <color theme="3"/>
      </top>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16" fillId="0" borderId="0">
      <alignment horizontal="right" vertical="center"/>
    </xf>
    <xf numFmtId="0" fontId="7" fillId="4" borderId="0">
      <alignment horizontal="center" vertical="center"/>
    </xf>
    <xf numFmtId="164" fontId="15" fillId="0" borderId="0">
      <alignment vertical="center"/>
    </xf>
    <xf numFmtId="0" fontId="8" fillId="0" borderId="0">
      <alignment horizontal="right" vertical="center"/>
    </xf>
    <xf numFmtId="0" fontId="6" fillId="3" borderId="0">
      <alignment horizontal="left" vertical="center"/>
    </xf>
    <xf numFmtId="164" fontId="5" fillId="0" borderId="1">
      <alignment horizontal="right" vertical="center"/>
    </xf>
    <xf numFmtId="164" fontId="4" fillId="2" borderId="0">
      <alignment horizontal="right" vertical="center"/>
    </xf>
    <xf numFmtId="164" fontId="4" fillId="0" borderId="0">
      <alignment horizontal="right" vertical="center"/>
    </xf>
    <xf numFmtId="164" fontId="6" fillId="3" borderId="0">
      <alignment horizontal="right" vertical="center"/>
    </xf>
    <xf numFmtId="0" fontId="10" fillId="0" borderId="0">
      <alignment horizontal="left" vertical="center"/>
    </xf>
    <xf numFmtId="164" fontId="15" fillId="0" borderId="0">
      <alignment vertical="center"/>
    </xf>
    <xf numFmtId="0" fontId="13" fillId="0" borderId="0">
      <alignment horizontal="left" vertical="center"/>
    </xf>
    <xf numFmtId="164" fontId="9" fillId="0" borderId="0"/>
    <xf numFmtId="164" fontId="14" fillId="0" borderId="0">
      <alignment horizontal="right" vertical="center"/>
    </xf>
    <xf numFmtId="164" fontId="14" fillId="0" borderId="0">
      <alignment vertical="center"/>
    </xf>
    <xf numFmtId="164" fontId="14" fillId="0" borderId="0">
      <alignment horizontal="left" vertical="center"/>
    </xf>
    <xf numFmtId="0" fontId="8" fillId="0" borderId="0">
      <alignment horizontal="left" vertical="center"/>
    </xf>
    <xf numFmtId="44" fontId="9" fillId="0" borderId="0" applyFont="0" applyFill="0" applyBorder="0" applyAlignment="0" applyProtection="0"/>
  </cellStyleXfs>
  <cellXfs count="95">
    <xf numFmtId="0" fontId="0" fillId="0" borderId="0" xfId="0"/>
    <xf numFmtId="0" fontId="2"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horizontal="left"/>
    </xf>
    <xf numFmtId="164" fontId="0" fillId="0" borderId="0" xfId="0" applyNumberFormat="1" applyBorder="1" applyAlignment="1">
      <alignment vertical="center"/>
    </xf>
    <xf numFmtId="0" fontId="16" fillId="0" borderId="0" xfId="1" applyFill="1">
      <alignment horizontal="right" vertical="center"/>
    </xf>
    <xf numFmtId="0" fontId="0" fillId="0" borderId="0" xfId="0" applyFill="1" applyBorder="1"/>
    <xf numFmtId="0" fontId="11" fillId="0" borderId="0" xfId="0" applyFont="1" applyFill="1" applyBorder="1"/>
    <xf numFmtId="0" fontId="13" fillId="0" borderId="0" xfId="12">
      <alignment horizontal="left" vertical="center"/>
    </xf>
    <xf numFmtId="0" fontId="0" fillId="5" borderId="0" xfId="0" applyFill="1"/>
    <xf numFmtId="0" fontId="8" fillId="0" borderId="0" xfId="4">
      <alignment horizontal="right" vertical="center"/>
    </xf>
    <xf numFmtId="0" fontId="8" fillId="0" borderId="0" xfId="17">
      <alignment horizontal="left" vertical="center"/>
    </xf>
    <xf numFmtId="0" fontId="3" fillId="0" borderId="0" xfId="0" applyNumberFormat="1" applyFont="1" applyFill="1" applyBorder="1" applyAlignment="1" applyProtection="1"/>
    <xf numFmtId="0" fontId="0" fillId="0" borderId="0" xfId="0" applyFill="1" applyAlignment="1">
      <alignment vertical="center" wrapText="1"/>
    </xf>
    <xf numFmtId="0" fontId="7" fillId="0" borderId="0" xfId="2" applyFill="1" applyBorder="1" applyAlignment="1">
      <alignment horizontal="left" vertical="center"/>
    </xf>
    <xf numFmtId="0" fontId="16" fillId="0" borderId="0" xfId="1" applyFill="1" applyBorder="1" applyAlignment="1">
      <alignment horizontal="right" vertical="center" wrapText="1"/>
    </xf>
    <xf numFmtId="0" fontId="12" fillId="0" borderId="0" xfId="1" applyFont="1" applyFill="1" applyBorder="1">
      <alignment horizontal="right" vertical="center"/>
    </xf>
    <xf numFmtId="0" fontId="0" fillId="0" borderId="0" xfId="0" applyFill="1"/>
    <xf numFmtId="0" fontId="16" fillId="0" borderId="0" xfId="1" applyFill="1" applyBorder="1" applyAlignment="1">
      <alignment vertical="center" wrapText="1"/>
    </xf>
    <xf numFmtId="0" fontId="8" fillId="0" borderId="0" xfId="4" applyBorder="1">
      <alignment horizontal="right" vertical="center"/>
    </xf>
    <xf numFmtId="0" fontId="13" fillId="0" borderId="0" xfId="12" applyFill="1" applyBorder="1">
      <alignment horizontal="left" vertical="center"/>
    </xf>
    <xf numFmtId="0" fontId="22" fillId="0" borderId="0" xfId="0" applyFont="1" applyFill="1" applyAlignment="1">
      <alignment vertical="center" wrapText="1"/>
    </xf>
    <xf numFmtId="0" fontId="2" fillId="7" borderId="0" xfId="0" applyFont="1" applyFill="1" applyBorder="1"/>
    <xf numFmtId="0" fontId="12" fillId="7" borderId="0" xfId="1" applyFont="1" applyFill="1" applyBorder="1">
      <alignment horizontal="right" vertical="center"/>
    </xf>
    <xf numFmtId="0" fontId="16" fillId="7" borderId="0" xfId="1" applyFill="1" applyBorder="1" applyAlignment="1">
      <alignment horizontal="right" vertical="center" wrapText="1"/>
    </xf>
    <xf numFmtId="0" fontId="11" fillId="8" borderId="0" xfId="0" applyFont="1" applyFill="1" applyBorder="1"/>
    <xf numFmtId="0" fontId="16" fillId="9" borderId="0" xfId="1" applyFill="1" applyBorder="1" applyAlignment="1">
      <alignment horizontal="right" vertical="center" wrapText="1"/>
    </xf>
    <xf numFmtId="0" fontId="2" fillId="9" borderId="0" xfId="0" applyFont="1" applyFill="1" applyBorder="1"/>
    <xf numFmtId="0" fontId="2" fillId="10" borderId="0" xfId="0" applyFont="1" applyFill="1" applyBorder="1"/>
    <xf numFmtId="0" fontId="11" fillId="10" borderId="0" xfId="0" applyFont="1" applyFill="1" applyBorder="1"/>
    <xf numFmtId="0" fontId="7" fillId="10" borderId="0" xfId="2" applyFill="1" applyBorder="1" applyAlignment="1">
      <alignment horizontal="left" vertical="center"/>
    </xf>
    <xf numFmtId="0" fontId="18" fillId="0" borderId="0" xfId="0" applyFont="1" applyAlignment="1">
      <alignment vertical="center" wrapText="1"/>
    </xf>
    <xf numFmtId="0" fontId="2" fillId="11" borderId="0" xfId="0" applyFont="1" applyFill="1" applyBorder="1"/>
    <xf numFmtId="0" fontId="7" fillId="11" borderId="0" xfId="2" applyFill="1" applyBorder="1" applyAlignment="1">
      <alignment horizontal="left" vertical="center"/>
    </xf>
    <xf numFmtId="0" fontId="16" fillId="11" borderId="0" xfId="1" applyFill="1" applyBorder="1" applyAlignment="1">
      <alignment horizontal="right" vertical="center" wrapText="1"/>
    </xf>
    <xf numFmtId="0" fontId="16" fillId="11" borderId="0" xfId="1" applyFill="1" applyBorder="1">
      <alignment horizontal="right" vertical="center"/>
    </xf>
    <xf numFmtId="0" fontId="0" fillId="11" borderId="0" xfId="0" applyFill="1"/>
    <xf numFmtId="0" fontId="8" fillId="12" borderId="0" xfId="4" applyFill="1" applyBorder="1">
      <alignment horizontal="right" vertical="center"/>
    </xf>
    <xf numFmtId="0" fontId="2" fillId="12" borderId="0" xfId="0" applyFont="1" applyFill="1" applyBorder="1"/>
    <xf numFmtId="0" fontId="0" fillId="0" borderId="0" xfId="0" applyFont="1" applyFill="1" applyBorder="1"/>
    <xf numFmtId="0" fontId="0" fillId="0" borderId="0" xfId="0" applyFont="1" applyFill="1" applyBorder="1" applyAlignment="1">
      <alignment horizontal="right"/>
    </xf>
    <xf numFmtId="164" fontId="0" fillId="0" borderId="0" xfId="13" applyFont="1" applyFill="1" applyBorder="1" applyAlignment="1">
      <alignment horizontal="left"/>
    </xf>
    <xf numFmtId="164" fontId="0" fillId="0" borderId="0" xfId="13" applyFont="1" applyFill="1" applyBorder="1"/>
    <xf numFmtId="0" fontId="0" fillId="0" borderId="0" xfId="0" applyNumberFormat="1" applyFont="1" applyFill="1" applyBorder="1" applyAlignment="1" applyProtection="1">
      <alignment horizontal="left"/>
    </xf>
    <xf numFmtId="164" fontId="0" fillId="0" borderId="0" xfId="0" applyNumberFormat="1" applyFont="1" applyFill="1" applyBorder="1" applyAlignment="1" applyProtection="1"/>
    <xf numFmtId="164" fontId="0" fillId="0" borderId="0" xfId="0" applyNumberFormat="1" applyFont="1" applyFill="1" applyBorder="1"/>
    <xf numFmtId="0" fontId="23" fillId="14" borderId="0" xfId="9" applyNumberFormat="1" applyFont="1" applyFill="1" applyBorder="1" applyAlignment="1">
      <alignment horizontal="left" vertical="center"/>
    </xf>
    <xf numFmtId="164" fontId="23" fillId="14" borderId="0" xfId="9" applyFont="1" applyFill="1" applyBorder="1" applyAlignment="1">
      <alignment horizontal="left" vertical="center"/>
    </xf>
    <xf numFmtId="0" fontId="23" fillId="14" borderId="0" xfId="9" applyNumberFormat="1" applyFont="1" applyFill="1" applyBorder="1">
      <alignment horizontal="right" vertical="center"/>
    </xf>
    <xf numFmtId="0" fontId="23" fillId="14" borderId="0" xfId="9" applyNumberFormat="1" applyFont="1" applyFill="1" applyBorder="1" applyAlignment="1">
      <alignment horizontal="center" vertical="center"/>
    </xf>
    <xf numFmtId="164" fontId="23" fillId="14" borderId="0" xfId="9" applyFont="1" applyFill="1" applyBorder="1" applyAlignment="1">
      <alignment horizontal="center" vertical="center"/>
    </xf>
    <xf numFmtId="0" fontId="26" fillId="0" borderId="0" xfId="10" applyFont="1">
      <alignment horizontal="left" vertical="center"/>
    </xf>
    <xf numFmtId="164" fontId="27" fillId="0" borderId="0" xfId="3" applyFont="1">
      <alignment vertical="center"/>
    </xf>
    <xf numFmtId="0" fontId="28" fillId="0" borderId="0" xfId="0" applyFont="1" applyFill="1" applyBorder="1"/>
    <xf numFmtId="0" fontId="28" fillId="0" borderId="0" xfId="0" applyFont="1" applyFill="1" applyBorder="1" applyAlignment="1">
      <alignment horizontal="left"/>
    </xf>
    <xf numFmtId="164" fontId="26" fillId="0" borderId="0" xfId="11" applyFont="1" applyFill="1" applyBorder="1">
      <alignment vertical="center"/>
    </xf>
    <xf numFmtId="8" fontId="28" fillId="0" borderId="3" xfId="0" applyNumberFormat="1" applyFont="1" applyFill="1" applyBorder="1" applyAlignment="1"/>
    <xf numFmtId="0" fontId="28" fillId="0" borderId="3" xfId="0" applyFont="1" applyFill="1" applyBorder="1" applyAlignment="1"/>
    <xf numFmtId="164" fontId="26" fillId="0" borderId="0" xfId="18" applyNumberFormat="1" applyFont="1" applyAlignment="1">
      <alignment horizontal="right" vertical="center"/>
    </xf>
    <xf numFmtId="0" fontId="0" fillId="6" borderId="0" xfId="0" applyFill="1"/>
    <xf numFmtId="0" fontId="11" fillId="6" borderId="0" xfId="0" applyFont="1" applyFill="1" applyBorder="1"/>
    <xf numFmtId="0" fontId="12" fillId="6" borderId="0" xfId="1" applyFont="1" applyFill="1" applyBorder="1">
      <alignment horizontal="right" vertical="center"/>
    </xf>
    <xf numFmtId="0" fontId="17" fillId="0" borderId="0" xfId="0" applyFont="1" applyAlignment="1">
      <alignment wrapText="1"/>
    </xf>
    <xf numFmtId="0" fontId="21" fillId="0" borderId="2" xfId="4" applyFont="1" applyBorder="1" applyAlignment="1">
      <alignment vertical="center"/>
    </xf>
    <xf numFmtId="164" fontId="30" fillId="0" borderId="0" xfId="11" applyFont="1" applyFill="1" applyBorder="1">
      <alignment vertical="center"/>
    </xf>
    <xf numFmtId="0" fontId="31" fillId="0" borderId="0" xfId="10" applyFont="1">
      <alignment horizontal="left" vertical="center"/>
    </xf>
    <xf numFmtId="164" fontId="32" fillId="0" borderId="0" xfId="13" applyFont="1" applyFill="1" applyBorder="1"/>
    <xf numFmtId="0" fontId="21" fillId="0" borderId="2" xfId="4" applyFont="1" applyBorder="1" applyAlignment="1"/>
    <xf numFmtId="0" fontId="34" fillId="0" borderId="2" xfId="4" applyFont="1" applyBorder="1" applyAlignment="1"/>
    <xf numFmtId="0" fontId="2" fillId="0" borderId="4" xfId="0" applyFont="1" applyFill="1" applyBorder="1"/>
    <xf numFmtId="0" fontId="36" fillId="0" borderId="0" xfId="0" applyFont="1" applyFill="1" applyBorder="1" applyAlignment="1">
      <alignment vertical="center"/>
    </xf>
    <xf numFmtId="0" fontId="33" fillId="0" borderId="0" xfId="10" applyFont="1" applyAlignment="1">
      <alignment horizontal="left"/>
    </xf>
    <xf numFmtId="0" fontId="37" fillId="15" borderId="3" xfId="2" applyFont="1" applyFill="1" applyBorder="1" applyAlignment="1">
      <alignment vertical="center"/>
    </xf>
    <xf numFmtId="0" fontId="7" fillId="15" borderId="3" xfId="2" applyFill="1" applyBorder="1" applyAlignment="1">
      <alignment vertical="center"/>
    </xf>
    <xf numFmtId="0" fontId="43" fillId="15" borderId="3" xfId="2" applyFont="1" applyFill="1" applyBorder="1" applyAlignment="1">
      <alignment vertical="center"/>
    </xf>
    <xf numFmtId="0" fontId="40" fillId="13" borderId="5"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3" borderId="7"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29" fillId="13" borderId="0"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36" fillId="0" borderId="0" xfId="0" applyFont="1" applyFill="1" applyBorder="1" applyAlignment="1">
      <alignment horizontal="center" vertical="top"/>
    </xf>
    <xf numFmtId="0" fontId="36" fillId="0" borderId="0" xfId="0" applyFont="1" applyFill="1" applyBorder="1" applyAlignment="1">
      <alignment horizontal="center"/>
    </xf>
    <xf numFmtId="0" fontId="16" fillId="3" borderId="0" xfId="1" applyFill="1" applyBorder="1" applyAlignment="1">
      <alignment horizontal="center" vertical="center" wrapText="1"/>
    </xf>
    <xf numFmtId="0" fontId="34" fillId="0" borderId="2" xfId="4" applyFont="1" applyBorder="1" applyAlignment="1">
      <alignment horizontal="left"/>
    </xf>
    <xf numFmtId="0" fontId="42" fillId="0" borderId="3" xfId="2" applyFont="1" applyFill="1" applyBorder="1" applyAlignment="1">
      <alignment horizontal="center" vertical="center"/>
    </xf>
    <xf numFmtId="0" fontId="24" fillId="0" borderId="0" xfId="0" applyFont="1" applyFill="1" applyBorder="1" applyAlignment="1">
      <alignment horizontal="center" wrapText="1"/>
    </xf>
    <xf numFmtId="0" fontId="20" fillId="6" borderId="3" xfId="2" applyFont="1" applyFill="1" applyBorder="1" applyAlignment="1">
      <alignment horizontal="center" vertical="center"/>
    </xf>
    <xf numFmtId="0" fontId="21" fillId="0" borderId="2" xfId="4" applyFont="1" applyBorder="1" applyAlignment="1">
      <alignment horizontal="center" vertical="center"/>
    </xf>
    <xf numFmtId="0" fontId="19" fillId="0" borderId="0" xfId="0" applyFont="1" applyFill="1" applyBorder="1" applyAlignment="1">
      <alignment horizontal="center" wrapText="1"/>
    </xf>
    <xf numFmtId="0" fontId="25" fillId="0" borderId="0" xfId="0" applyFont="1" applyFill="1" applyAlignment="1">
      <alignment horizontal="center" vertical="center" wrapText="1"/>
    </xf>
    <xf numFmtId="0" fontId="2" fillId="0" borderId="0" xfId="0" applyFont="1" applyFill="1" applyBorder="1" applyAlignment="1">
      <alignment horizontal="center" vertical="center"/>
    </xf>
  </cellXfs>
  <cellStyles count="19">
    <cellStyle name="Currency" xfId="18" builtinId="4"/>
    <cellStyle name="First Row Stripe" xfId="7" xr:uid="{00000000-0005-0000-0000-000000000000}"/>
    <cellStyle name="Normal" xfId="0" builtinId="0" customBuiltin="1"/>
    <cellStyle name="Normal 2" xfId="13" xr:uid="{00000000-0005-0000-0000-000002000000}"/>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487">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i val="0"/>
        <color theme="0"/>
      </font>
      <fill>
        <patternFill>
          <bgColor rgb="FF04440E"/>
        </patternFill>
      </fill>
    </dxf>
    <dxf>
      <border>
        <left style="hair">
          <color auto="1"/>
        </left>
        <right style="hair">
          <color auto="1"/>
        </right>
      </border>
    </dxf>
    <dxf>
      <font>
        <b/>
        <i val="0"/>
        <strike val="0"/>
        <color auto="1"/>
      </font>
      <fill>
        <patternFill patternType="none">
          <bgColor auto="1"/>
        </patternFill>
      </fill>
      <border>
        <right style="hair">
          <color auto="1"/>
        </right>
      </border>
    </dxf>
    <dxf>
      <fill>
        <patternFill>
          <bgColor theme="0" tint="-4.9989318521683403E-2"/>
        </patternFill>
      </fill>
    </dxf>
    <dxf>
      <font>
        <color auto="1"/>
      </font>
      <fill>
        <patternFill patternType="solid">
          <bgColor theme="0"/>
        </patternFill>
      </fill>
    </dxf>
    <dxf>
      <border>
        <left style="thin">
          <color auto="1"/>
        </left>
        <right/>
      </border>
    </dxf>
    <dxf>
      <border>
        <right style="hair">
          <color auto="1"/>
        </right>
      </border>
    </dxf>
    <dxf>
      <font>
        <b/>
        <i val="0"/>
        <color theme="7" tint="-0.499984740745262"/>
      </font>
      <border>
        <left/>
        <right/>
        <top style="medium">
          <color rgb="FF04440E"/>
        </top>
        <vertical/>
      </border>
    </dxf>
    <dxf>
      <font>
        <b/>
        <i val="0"/>
        <color theme="0"/>
      </font>
      <fill>
        <patternFill>
          <bgColor rgb="FF04440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2" defaultTableStyle="TableStyleMedium2" defaultPivotStyle="PivotStyleLight16">
    <tableStyle name="Table Style 1" pivot="0" count="4" xr9:uid="{00000000-0011-0000-FFFF-FFFF00000000}">
      <tableStyleElement type="wholeTable" dxfId="486"/>
      <tableStyleElement type="headerRow" dxfId="485"/>
      <tableStyleElement type="totalRow" dxfId="484"/>
      <tableStyleElement type="firstRowStripe" dxfId="483"/>
    </tableStyle>
    <tableStyle name="Table Style 2" pivot="0" count="9" xr9:uid="{D5B1AC29-DAF3-8B4C-8E1F-230C7A8E2DF7}">
      <tableStyleElement type="headerRow" dxfId="482"/>
      <tableStyleElement type="totalRow" dxfId="481"/>
      <tableStyleElement type="firstColumn" dxfId="480"/>
      <tableStyleElement type="lastColumn" dxfId="479"/>
      <tableStyleElement type="firstRowStripe" dxfId="478"/>
      <tableStyleElement type="secondRowStripe" dxfId="477"/>
      <tableStyleElement type="firstColumnStripe" dxfId="476"/>
      <tableStyleElement type="secondColumnStripe" dxfId="475"/>
      <tableStyleElement type="firstHeaderCell" dxfId="47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00B639"/>
      <color rgb="FFFF5C00"/>
      <color rgb="FFFCD400"/>
      <color rgb="FFA6D9B5"/>
      <color rgb="FFFFFFFF"/>
      <color rgb="FF004A42"/>
      <color rgb="FF04440E"/>
      <color rgb="FFECEFF5"/>
      <color rgb="FF003600"/>
      <color rgb="FF252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68567170977453"/>
          <c:y val="8.8235294117647065E-2"/>
          <c:w val="0.69760414571766949"/>
          <c:h val="0.77693952128226063"/>
        </c:manualLayout>
      </c:layout>
      <c:barChart>
        <c:barDir val="bar"/>
        <c:grouping val="clustered"/>
        <c:varyColors val="0"/>
        <c:ser>
          <c:idx val="0"/>
          <c:order val="0"/>
          <c:tx>
            <c:strRef>
              <c:f>'Income and Expenditure Report'!$D$15</c:f>
              <c:strCache>
                <c:ptCount val="1"/>
                <c:pt idx="0">
                  <c:v>Amount</c:v>
                </c:pt>
              </c:strCache>
            </c:strRef>
          </c:tx>
          <c:spPr>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5400000" scaled="1"/>
              <a:tileRect/>
            </a:gradFill>
            <a:ln w="25400" cap="rnd" cmpd="sng" algn="ctr">
              <a:solidFill>
                <a:schemeClr val="accent3">
                  <a:shade val="50000"/>
                </a:schemeClr>
              </a:solidFill>
              <a:prstDash val="solid"/>
            </a:ln>
            <a:effectLst/>
          </c:spPr>
          <c:invertIfNegative val="0"/>
          <c:cat>
            <c:strRef>
              <c:f>'Income and Expenditure Report'!$C$16:$C$25</c:f>
              <c:strCache>
                <c:ptCount val="7"/>
                <c:pt idx="0">
                  <c:v>Break/O-Week</c:v>
                </c:pt>
                <c:pt idx="1">
                  <c:v>Week 1-2</c:v>
                </c:pt>
                <c:pt idx="2">
                  <c:v>Weeks 3-4</c:v>
                </c:pt>
                <c:pt idx="3">
                  <c:v>Weeks 5-6</c:v>
                </c:pt>
                <c:pt idx="4">
                  <c:v>Weeks 7-8</c:v>
                </c:pt>
                <c:pt idx="5">
                  <c:v>Weeks 9-10</c:v>
                </c:pt>
                <c:pt idx="6">
                  <c:v>Exam Period</c:v>
                </c:pt>
              </c:strCache>
            </c:strRef>
          </c:cat>
          <c:val>
            <c:numRef>
              <c:f>'Income and Expenditure Report'!$D$16:$D$25</c:f>
              <c:numCache>
                <c:formatCode>"$"#,##0.00</c:formatCode>
                <c:ptCount val="10"/>
                <c:pt idx="0">
                  <c:v>12</c:v>
                </c:pt>
                <c:pt idx="1">
                  <c:v>2</c:v>
                </c:pt>
                <c:pt idx="2">
                  <c:v>6</c:v>
                </c:pt>
                <c:pt idx="3">
                  <c:v>9</c:v>
                </c:pt>
                <c:pt idx="4">
                  <c:v>10</c:v>
                </c:pt>
                <c:pt idx="5">
                  <c:v>0.5</c:v>
                </c:pt>
              </c:numCache>
            </c:numRef>
          </c:val>
          <c:extLst>
            <c:ext xmlns:c16="http://schemas.microsoft.com/office/drawing/2014/chart" uri="{C3380CC4-5D6E-409C-BE32-E72D297353CC}">
              <c16:uniqueId val="{00000000-6837-734B-9D2E-4CDC6D812BF1}"/>
            </c:ext>
          </c:extLst>
        </c:ser>
        <c:dLbls>
          <c:showLegendKey val="0"/>
          <c:showVal val="0"/>
          <c:showCatName val="0"/>
          <c:showSerName val="0"/>
          <c:showPercent val="0"/>
          <c:showBubbleSize val="0"/>
        </c:dLbls>
        <c:gapWidth val="100"/>
        <c:axId val="1164945679"/>
        <c:axId val="1164200495"/>
      </c:barChart>
      <c:catAx>
        <c:axId val="11649456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64200495"/>
        <c:crosses val="autoZero"/>
        <c:auto val="1"/>
        <c:lblAlgn val="ctr"/>
        <c:lblOffset val="100"/>
        <c:noMultiLvlLbl val="0"/>
      </c:catAx>
      <c:valAx>
        <c:axId val="1164200495"/>
        <c:scaling>
          <c:orientation val="minMax"/>
        </c:scaling>
        <c:delete val="0"/>
        <c:axPos val="b"/>
        <c:majorGridlines>
          <c:spPr>
            <a:ln w="9525" cap="flat" cmpd="sng" algn="ctr">
              <a:solidFill>
                <a:schemeClr val="tx2">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94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07865102393618"/>
          <c:y val="9.3221533873284135E-2"/>
          <c:w val="0.70321122780641387"/>
          <c:h val="0.77195327998019159"/>
        </c:manualLayout>
      </c:layout>
      <c:barChart>
        <c:barDir val="bar"/>
        <c:grouping val="clustered"/>
        <c:varyColors val="0"/>
        <c:ser>
          <c:idx val="0"/>
          <c:order val="0"/>
          <c:tx>
            <c:strRef>
              <c:f>'Income and Expenditure Report'!$D$15</c:f>
              <c:strCache>
                <c:ptCount val="1"/>
                <c:pt idx="0">
                  <c:v>Amount</c:v>
                </c:pt>
              </c:strCache>
            </c:strRef>
          </c:tx>
          <c:spPr>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5400000" scaled="1"/>
              <a:tileRect/>
            </a:gradFill>
            <a:ln w="25400" cap="rnd" cmpd="sng" algn="ctr">
              <a:solidFill>
                <a:schemeClr val="accent3">
                  <a:shade val="50000"/>
                </a:schemeClr>
              </a:solidFill>
              <a:prstDash val="solid"/>
            </a:ln>
            <a:effectLst/>
          </c:spPr>
          <c:invertIfNegative val="0"/>
          <c:cat>
            <c:strRef>
              <c:f>'Income and Expenditure Report'!$C$33:$C$42</c:f>
              <c:strCache>
                <c:ptCount val="7"/>
                <c:pt idx="0">
                  <c:v>Break/O-Week</c:v>
                </c:pt>
                <c:pt idx="1">
                  <c:v>Week 1-2</c:v>
                </c:pt>
                <c:pt idx="2">
                  <c:v>Weeks 3-4</c:v>
                </c:pt>
                <c:pt idx="3">
                  <c:v>Weeks 5-6</c:v>
                </c:pt>
                <c:pt idx="4">
                  <c:v>Weeks 7-8</c:v>
                </c:pt>
                <c:pt idx="5">
                  <c:v>Weeks 9-10</c:v>
                </c:pt>
                <c:pt idx="6">
                  <c:v>Exam Period</c:v>
                </c:pt>
              </c:strCache>
            </c:strRef>
          </c:cat>
          <c:val>
            <c:numRef>
              <c:f>'Income and Expenditure Report'!$D$33:$D$42</c:f>
              <c:numCache>
                <c:formatCode>"$"#,##0.00</c:formatCode>
                <c:ptCount val="10"/>
                <c:pt idx="0">
                  <c:v>50</c:v>
                </c:pt>
                <c:pt idx="1">
                  <c:v>193</c:v>
                </c:pt>
                <c:pt idx="2">
                  <c:v>67</c:v>
                </c:pt>
                <c:pt idx="3">
                  <c:v>28</c:v>
                </c:pt>
              </c:numCache>
            </c:numRef>
          </c:val>
          <c:extLst>
            <c:ext xmlns:c16="http://schemas.microsoft.com/office/drawing/2014/chart" uri="{C3380CC4-5D6E-409C-BE32-E72D297353CC}">
              <c16:uniqueId val="{00000000-97F0-5C4C-AD2A-315600BD8FEB}"/>
            </c:ext>
          </c:extLst>
        </c:ser>
        <c:dLbls>
          <c:showLegendKey val="0"/>
          <c:showVal val="0"/>
          <c:showCatName val="0"/>
          <c:showSerName val="0"/>
          <c:showPercent val="0"/>
          <c:showBubbleSize val="0"/>
        </c:dLbls>
        <c:gapWidth val="100"/>
        <c:axId val="1164945679"/>
        <c:axId val="1164200495"/>
      </c:barChart>
      <c:catAx>
        <c:axId val="11649456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64200495"/>
        <c:crosses val="autoZero"/>
        <c:auto val="1"/>
        <c:lblAlgn val="ctr"/>
        <c:lblOffset val="100"/>
        <c:noMultiLvlLbl val="0"/>
      </c:catAx>
      <c:valAx>
        <c:axId val="1164200495"/>
        <c:scaling>
          <c:orientation val="minMax"/>
        </c:scaling>
        <c:delete val="0"/>
        <c:axPos val="b"/>
        <c:majorGridlines>
          <c:spPr>
            <a:ln w="9525" cap="flat" cmpd="sng" algn="ctr">
              <a:solidFill>
                <a:schemeClr val="tx2">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94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262758</xdr:colOff>
      <xdr:row>12</xdr:row>
      <xdr:rowOff>379541</xdr:rowOff>
    </xdr:from>
    <xdr:to>
      <xdr:col>14</xdr:col>
      <xdr:colOff>437932</xdr:colOff>
      <xdr:row>27</xdr:row>
      <xdr:rowOff>145977</xdr:rowOff>
    </xdr:to>
    <xdr:graphicFrame macro="">
      <xdr:nvGraphicFramePr>
        <xdr:cNvPr id="4" name="Chart 3">
          <a:extLst>
            <a:ext uri="{FF2B5EF4-FFF2-40B4-BE49-F238E27FC236}">
              <a16:creationId xmlns:a16="http://schemas.microsoft.com/office/drawing/2014/main" id="{821D746F-9BD7-364E-9B04-C052234A4C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204367</xdr:colOff>
      <xdr:row>29</xdr:row>
      <xdr:rowOff>379540</xdr:rowOff>
    </xdr:from>
    <xdr:to>
      <xdr:col>14</xdr:col>
      <xdr:colOff>452529</xdr:colOff>
      <xdr:row>43</xdr:row>
      <xdr:rowOff>189770</xdr:rowOff>
    </xdr:to>
    <xdr:graphicFrame macro="">
      <xdr:nvGraphicFramePr>
        <xdr:cNvPr id="6" name="Chart 5">
          <a:extLst>
            <a:ext uri="{FF2B5EF4-FFF2-40B4-BE49-F238E27FC236}">
              <a16:creationId xmlns:a16="http://schemas.microsoft.com/office/drawing/2014/main" id="{D955405C-02A6-F349-B767-0C0100204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0.03624</cdr:x>
      <cdr:y>0.88029</cdr:y>
    </cdr:from>
    <cdr:to>
      <cdr:x>0.25206</cdr:x>
      <cdr:y>1</cdr:y>
    </cdr:to>
    <cdr:sp macro="" textlink="">
      <cdr:nvSpPr>
        <cdr:cNvPr id="2" name="TextBox 1">
          <a:extLst xmlns:a="http://schemas.openxmlformats.org/drawingml/2006/main">
            <a:ext uri="{FF2B5EF4-FFF2-40B4-BE49-F238E27FC236}">
              <a16:creationId xmlns:a16="http://schemas.microsoft.com/office/drawing/2014/main" id="{547C7A8F-25E1-3B49-A041-89EE81762C07}"/>
            </a:ext>
          </a:extLst>
        </cdr:cNvPr>
        <cdr:cNvSpPr txBox="1"/>
      </cdr:nvSpPr>
      <cdr:spPr>
        <a:xfrm xmlns:a="http://schemas.openxmlformats.org/drawingml/2006/main">
          <a:off x="321150" y="3225405"/>
          <a:ext cx="1912299" cy="438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800">
              <a:solidFill>
                <a:srgbClr val="00B050"/>
              </a:solidFill>
            </a:rPr>
            <a:t>EXPENDITURE</a:t>
          </a:r>
        </a:p>
      </cdr:txBody>
    </cdr:sp>
  </cdr:relSizeAnchor>
</c:userShapes>
</file>

<file path=xl/drawings/drawing3.xml><?xml version="1.0" encoding="utf-8"?>
<c:userShapes xmlns:c="http://schemas.openxmlformats.org/drawingml/2006/chart">
  <cdr:relSizeAnchor xmlns:cdr="http://schemas.openxmlformats.org/drawingml/2006/chartDrawing">
    <cdr:from>
      <cdr:x>0.0702</cdr:x>
      <cdr:y>0.88029</cdr:y>
    </cdr:from>
    <cdr:to>
      <cdr:x>0.23632</cdr:x>
      <cdr:y>1</cdr:y>
    </cdr:to>
    <cdr:sp macro="" textlink="">
      <cdr:nvSpPr>
        <cdr:cNvPr id="2" name="TextBox 1">
          <a:extLst xmlns:a="http://schemas.openxmlformats.org/drawingml/2006/main">
            <a:ext uri="{FF2B5EF4-FFF2-40B4-BE49-F238E27FC236}">
              <a16:creationId xmlns:a16="http://schemas.microsoft.com/office/drawing/2014/main" id="{207FDBFB-9FBD-FF46-B50A-0D429325939A}"/>
            </a:ext>
          </a:extLst>
        </cdr:cNvPr>
        <cdr:cNvSpPr txBox="1"/>
      </cdr:nvSpPr>
      <cdr:spPr>
        <a:xfrm xmlns:a="http://schemas.openxmlformats.org/drawingml/2006/main">
          <a:off x="620111" y="3327692"/>
          <a:ext cx="1467361" cy="452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rgbClr val="00B050"/>
              </a:solidFill>
            </a:rPr>
            <a:t>INCOME</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F2E06E-F2B4-694F-8AA6-686641A86B93}" name="Table179" displayName="Table179" ref="C15:D26" totalsRowCount="1" headerRowDxfId="473">
  <autoFilter ref="C15:D25" xr:uid="{739B8DFB-242C-A347-9BCE-04ED6618FF9E}">
    <filterColumn colId="0" hiddenButton="1"/>
    <filterColumn colId="1" hiddenButton="1"/>
  </autoFilter>
  <tableColumns count="2">
    <tableColumn id="1" xr3:uid="{F2259417-9F4B-8A42-8461-45E9B17810B2}" name="Category" totalsRowLabel="Total" totalsRowDxfId="3"/>
    <tableColumn id="5" xr3:uid="{1F84616B-4188-694F-B5D9-17010C04A07A}" name="Amount" totalsRowFunction="sum" totalsRowDxfId="2"/>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0A6119-67C8-794C-96E5-79F3F005FC3A}" name="Table17911" displayName="Table17911" ref="C32:D43" totalsRowCount="1" headerRowDxfId="472">
  <autoFilter ref="C32:D42" xr:uid="{84880815-E10B-C843-97D7-86B11A007F4F}">
    <filterColumn colId="0" hiddenButton="1"/>
    <filterColumn colId="1" hiddenButton="1"/>
  </autoFilter>
  <tableColumns count="2">
    <tableColumn id="1" xr3:uid="{D2DA6218-4631-9648-BCA2-7704600161CB}" name="Category" totalsRowLabel="Total" totalsRowDxfId="1"/>
    <tableColumn id="5" xr3:uid="{E8EB1BDE-FB64-5247-B09F-BFF8B6B7D481}" name="Amount" totalsRowFunction="sum" totalsRowDxfId="0"/>
  </tableColumns>
  <tableStyleInfo name="TableStyleLight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546AC1-87B3-7C4C-A94C-31BEA3C146AF}" name="Table15" displayName="Table15" ref="B11:G27" totalsRowCount="1" headerRowDxfId="471">
  <autoFilter ref="B11:G26"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CBFB82C1-037E-7C4D-BA45-C917F23AAE2C}" name="Date" totalsRowLabel="Total" totalsRowDxfId="391"/>
    <tableColumn id="2" xr3:uid="{A94559D0-D4B4-EA4A-A62C-1CEBE1E19246}" name="Qty" totalsRowDxfId="390"/>
    <tableColumn id="3" xr3:uid="{6C9881D5-4204-C24B-9FA7-957A2ACD93C1}" name="Item" totalsRowDxfId="389"/>
    <tableColumn id="4" xr3:uid="{A844161C-0D8C-754E-AB3E-02A849B8867F}" name="Description" totalsRowDxfId="388"/>
    <tableColumn id="5" xr3:uid="{EA516C67-F716-664A-B528-DFF839420463}" name="Paid by" totalsRowDxfId="387"/>
    <tableColumn id="6" xr3:uid="{112B42DA-A92C-C14B-BEAC-01D01C2CE6F2}" name="Cost" totalsRowFunction="sum" totalsRowDxfId="386"/>
  </tableColumns>
  <tableStyleInfo name="TableStyleLight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CD738A-7CA8-9B4A-ADE5-931F3C81CAB5}" name="Table1523" displayName="Table1523" ref="B36:G52" totalsRowCount="1" headerRowDxfId="468">
  <autoFilter ref="B36:G51" xr:uid="{D89B8CDA-B83D-3840-BD32-77061C0C66C1}">
    <filterColumn colId="0" hiddenButton="1"/>
    <filterColumn colId="1" hiddenButton="1"/>
    <filterColumn colId="2" hiddenButton="1"/>
    <filterColumn colId="3" hiddenButton="1"/>
    <filterColumn colId="4" hiddenButton="1"/>
    <filterColumn colId="5" hiddenButton="1"/>
  </autoFilter>
  <tableColumns count="6">
    <tableColumn id="1" xr3:uid="{99C3425F-3A25-234A-B1F7-3A730841D430}" name="Date" totalsRowLabel="Total" totalsRowDxfId="467"/>
    <tableColumn id="2" xr3:uid="{F5858CEB-262E-424E-BD2B-B0771DCDFCD7}" name="Qty" totalsRowDxfId="466"/>
    <tableColumn id="3" xr3:uid="{1B93B303-5281-0E4F-AC87-D08CB3865C8A}" name="Item" totalsRowDxfId="465"/>
    <tableColumn id="4" xr3:uid="{D79E0A96-1639-FC42-892D-0F54C118DDB6}" name="Description" totalsRowDxfId="464"/>
    <tableColumn id="5" xr3:uid="{BED8AD89-030E-D94E-A633-78D9BDF2F384}" name="Paid by" totalsRowDxfId="463"/>
    <tableColumn id="6" xr3:uid="{5F42C2C4-EC5B-C943-B75E-A2D3636E22F3}" name="Cost" totalsRowFunction="sum" totalsRowDxfId="462"/>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74109BD-3796-724A-AD8A-3078CE662B2F}" name="Table152324" displayName="Table152324" ref="B61:G77" totalsRowCount="1" headerRowDxfId="461">
  <autoFilter ref="B61:G76" xr:uid="{EAB82C0F-A4AA-4D4F-AE33-24F38107B8C7}">
    <filterColumn colId="0" hiddenButton="1"/>
    <filterColumn colId="1" hiddenButton="1"/>
    <filterColumn colId="2" hiddenButton="1"/>
    <filterColumn colId="3" hiddenButton="1"/>
    <filterColumn colId="4" hiddenButton="1"/>
    <filterColumn colId="5" hiddenButton="1"/>
  </autoFilter>
  <tableColumns count="6">
    <tableColumn id="1" xr3:uid="{42A19D23-B341-8F4F-B08F-EED70DD83185}" name="Date" totalsRowLabel="Total" totalsRowDxfId="460"/>
    <tableColumn id="2" xr3:uid="{F2E4B5E7-3C37-7E4B-A2A5-5592E3E4E07A}" name="Qty" totalsRowDxfId="459"/>
    <tableColumn id="3" xr3:uid="{6F5A8451-205C-F447-8072-BAF8E8DB7AA8}" name="Item" totalsRowDxfId="458"/>
    <tableColumn id="4" xr3:uid="{652F90F6-7C4E-6444-9264-5927A81E5228}" name="Description" totalsRowDxfId="457"/>
    <tableColumn id="5" xr3:uid="{317B18CD-8232-0345-BF98-E8C539EAC7F1}" name="Paid by" totalsRowDxfId="456"/>
    <tableColumn id="6" xr3:uid="{C928E1C4-364D-FF48-BF4A-DA0D7FA90212}" name="Cost" totalsRowFunction="sum" totalsRowDxfId="455"/>
  </tableColumns>
  <tableStyleInfo name="TableStyleLight1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9BB5D34-DD57-9C47-B0C0-2C696C1A2F57}" name="Table152342" displayName="Table152342" ref="B86:G102" totalsRowCount="1" headerRowDxfId="454">
  <autoFilter ref="B86:G101" xr:uid="{C5975236-2530-A94D-B1FE-3D6CE6B424E6}">
    <filterColumn colId="0" hiddenButton="1"/>
    <filterColumn colId="1" hiddenButton="1"/>
    <filterColumn colId="2" hiddenButton="1"/>
    <filterColumn colId="3" hiddenButton="1"/>
    <filterColumn colId="4" hiddenButton="1"/>
    <filterColumn colId="5" hiddenButton="1"/>
  </autoFilter>
  <tableColumns count="6">
    <tableColumn id="1" xr3:uid="{5B6AF13C-93CF-6141-AD93-AE21D91CC600}" name="Date" totalsRowLabel="Total" totalsRowDxfId="453"/>
    <tableColumn id="2" xr3:uid="{F5B1E733-A609-F840-9B97-AD07DDC0DB55}" name="Qty" totalsRowDxfId="452"/>
    <tableColumn id="3" xr3:uid="{BE634B68-26A8-3544-85F4-2E4C57835556}" name="Item" totalsRowDxfId="451"/>
    <tableColumn id="4" xr3:uid="{32689DFF-7C22-954D-B696-0BA98E6AB46B}" name="Description" totalsRowDxfId="450"/>
    <tableColumn id="5" xr3:uid="{8E9BFFD6-53FE-9A47-9C88-AAF68522A560}" name="Paid by" totalsRowDxfId="449"/>
    <tableColumn id="6" xr3:uid="{C2A3E3EE-823F-DB45-B2E5-FBDEA35407F2}" name="Cost" totalsRowFunction="sum" totalsRowDxfId="448"/>
  </tableColumns>
  <tableStyleInfo name="TableStyleLight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1A2378F-4828-A149-AF4F-BB8D0313AE6F}" name="Table152343" displayName="Table152343" ref="B111:G127" totalsRowCount="1" headerRowDxfId="447">
  <autoFilter ref="B111:G126" xr:uid="{DCCAE5AF-6B80-354E-9844-183571804602}">
    <filterColumn colId="0" hiddenButton="1"/>
    <filterColumn colId="1" hiddenButton="1"/>
    <filterColumn colId="2" hiddenButton="1"/>
    <filterColumn colId="3" hiddenButton="1"/>
    <filterColumn colId="4" hiddenButton="1"/>
    <filterColumn colId="5" hiddenButton="1"/>
  </autoFilter>
  <tableColumns count="6">
    <tableColumn id="1" xr3:uid="{45545855-766C-CF43-B51B-25B0EB379496}" name="Date" totalsRowLabel="Total" totalsRowDxfId="446"/>
    <tableColumn id="2" xr3:uid="{D5585305-0924-8945-BD54-2DE58986CD73}" name="Qty" totalsRowDxfId="445"/>
    <tableColumn id="3" xr3:uid="{D57FE04D-394B-E747-A97A-C8C62B2EAB05}" name="Item" totalsRowDxfId="444"/>
    <tableColumn id="4" xr3:uid="{46F94387-0BF7-354B-979C-CD8F84AF1BE3}" name="Description" totalsRowDxfId="443"/>
    <tableColumn id="5" xr3:uid="{B3A68090-B40D-FD40-AAEF-496DBCC8A42C}" name="Paid by" totalsRowDxfId="442"/>
    <tableColumn id="6" xr3:uid="{C04599A5-73D7-8F4C-BB2B-8A8B155C8900}" name="Cost" totalsRowFunction="sum" totalsRowDxfId="441"/>
  </tableColumns>
  <tableStyleInfo name="TableStyleLight1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2148D48-DB5D-314D-A052-18002ECA3162}" name="Table152344" displayName="Table152344" ref="B136:G152" totalsRowCount="1" headerRowDxfId="440">
  <autoFilter ref="B136:G151" xr:uid="{30F4C6EE-8006-6240-AB77-BB2F23606ABE}">
    <filterColumn colId="0" hiddenButton="1"/>
    <filterColumn colId="1" hiddenButton="1"/>
    <filterColumn colId="2" hiddenButton="1"/>
    <filterColumn colId="3" hiddenButton="1"/>
    <filterColumn colId="4" hiddenButton="1"/>
    <filterColumn colId="5" hiddenButton="1"/>
  </autoFilter>
  <tableColumns count="6">
    <tableColumn id="1" xr3:uid="{3644C30B-1BB1-3348-8023-819F8C2C5BD6}" name="Date" totalsRowLabel="Total" totalsRowDxfId="439"/>
    <tableColumn id="2" xr3:uid="{4453AC3C-9C81-954A-A61D-FCA6018E052B}" name="Qty" totalsRowDxfId="438"/>
    <tableColumn id="3" xr3:uid="{CD1785B3-A128-9040-8061-4448A88C5CCE}" name="Item" totalsRowDxfId="437"/>
    <tableColumn id="4" xr3:uid="{6CEF485A-E257-3643-85B2-F4FC01FE7E41}" name="Description" totalsRowDxfId="436"/>
    <tableColumn id="5" xr3:uid="{6D7D2494-55DC-4549-A648-7EAD8B542B31}" name="Paid by" totalsRowDxfId="435"/>
    <tableColumn id="6" xr3:uid="{8F447FA7-0D61-534E-AAC0-A8BF95E537D0}" name="Cost" totalsRowFunction="sum" totalsRowDxfId="434"/>
  </tableColumns>
  <tableStyleInfo name="TableStyleLight1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B1D3B54-DD50-5B43-A190-20EEA59A53E2}" name="Table152345" displayName="Table152345" ref="B161:G177" totalsRowCount="1" headerRowDxfId="433">
  <autoFilter ref="B161:G176" xr:uid="{DFA1E896-D7D8-F644-8A24-FAE6E3A8E279}">
    <filterColumn colId="0" hiddenButton="1"/>
    <filterColumn colId="1" hiddenButton="1"/>
    <filterColumn colId="2" hiddenButton="1"/>
    <filterColumn colId="3" hiddenButton="1"/>
    <filterColumn colId="4" hiddenButton="1"/>
    <filterColumn colId="5" hiddenButton="1"/>
  </autoFilter>
  <tableColumns count="6">
    <tableColumn id="1" xr3:uid="{A6AB7906-2B4C-3045-A004-EA9DCE585649}" name="Date" totalsRowLabel="Total" totalsRowDxfId="432"/>
    <tableColumn id="2" xr3:uid="{94B5F65C-5C22-1F40-B7C7-123731BD164E}" name="Qty" totalsRowDxfId="431"/>
    <tableColumn id="3" xr3:uid="{4CCDB495-8C45-AB4B-A62D-2BB3209C8D83}" name="Item" totalsRowDxfId="430"/>
    <tableColumn id="4" xr3:uid="{83AD10EB-560C-4C4F-BE1A-5CAE04632D29}" name="Description" totalsRowDxfId="429"/>
    <tableColumn id="5" xr3:uid="{B5FD1291-D9EA-D142-B0FB-15374C378538}" name="Paid by" totalsRowDxfId="428"/>
    <tableColumn id="6" xr3:uid="{7D63D3DD-2896-004F-ACAF-11C41CCFFFAA}" name="Cost" totalsRowFunction="sum" totalsRowDxfId="427"/>
  </tableColumns>
  <tableStyleInfo name="TableStyleLight1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85EEEAB-41A7-7448-9FD0-20FFB9D2910C}" name="Table152346" displayName="Table152346" ref="B186:G202" totalsRowCount="1" headerRowDxfId="426">
  <autoFilter ref="B186:G201" xr:uid="{8A60188F-90FB-B444-9574-B473461701E0}">
    <filterColumn colId="0" hiddenButton="1"/>
    <filterColumn colId="1" hiddenButton="1"/>
    <filterColumn colId="2" hiddenButton="1"/>
    <filterColumn colId="3" hiddenButton="1"/>
    <filterColumn colId="4" hiddenButton="1"/>
    <filterColumn colId="5" hiddenButton="1"/>
  </autoFilter>
  <tableColumns count="6">
    <tableColumn id="1" xr3:uid="{64925D89-C61B-B247-B244-60ABCD1EB062}" name="Date" totalsRowLabel="Total" totalsRowDxfId="425"/>
    <tableColumn id="2" xr3:uid="{0630D6B0-BEA4-6642-BE77-47C33B51160A}" name="Qty" totalsRowDxfId="424"/>
    <tableColumn id="3" xr3:uid="{26D500BF-3E15-F54A-A95E-3F731BDCB66A}" name="Item" totalsRowDxfId="423"/>
    <tableColumn id="4" xr3:uid="{4AE3A25A-1937-4945-9163-58B38FE3ADDD}" name="Description" totalsRowDxfId="422"/>
    <tableColumn id="5" xr3:uid="{1747AEC2-E67E-C640-829F-7A711E02D8F9}" name="Paid by" totalsRowDxfId="421"/>
    <tableColumn id="6" xr3:uid="{FE6088BD-AEB0-854E-A86C-CF5790B528F4}" name="Cost" totalsRowFunction="sum" totalsRowDxfId="420"/>
  </tableColumns>
  <tableStyleInfo name="TableStyleLight1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160B00A-016C-F147-84E6-D5BE7517B42D}" name="Table152347" displayName="Table152347" ref="B211:G227" totalsRowCount="1" headerRowDxfId="419">
  <autoFilter ref="B211:G226" xr:uid="{E3CA2084-FD74-084E-B777-55B32527A90B}">
    <filterColumn colId="0" hiddenButton="1"/>
    <filterColumn colId="1" hiddenButton="1"/>
    <filterColumn colId="2" hiddenButton="1"/>
    <filterColumn colId="3" hiddenButton="1"/>
    <filterColumn colId="4" hiddenButton="1"/>
    <filterColumn colId="5" hiddenButton="1"/>
  </autoFilter>
  <tableColumns count="6">
    <tableColumn id="1" xr3:uid="{BC296BC3-B5C4-BF41-95AC-D5EBEC5784B2}" name="Date" totalsRowLabel="Total" totalsRowDxfId="418"/>
    <tableColumn id="2" xr3:uid="{9E3C1C0B-B8C3-8E45-9918-396E4E527839}" name="Qty" totalsRowDxfId="417"/>
    <tableColumn id="3" xr3:uid="{0642DF38-E5B4-9C49-8E3D-9F5C1CB2122F}" name="Item" totalsRowDxfId="416"/>
    <tableColumn id="4" xr3:uid="{97103A8C-1D59-A947-B0C4-9FDFE9248DB8}" name="Description" totalsRowDxfId="415"/>
    <tableColumn id="5" xr3:uid="{83CE7CBA-878C-7F4A-A3AB-43DA02022F9A}" name="Paid by" totalsRowDxfId="414"/>
    <tableColumn id="6" xr3:uid="{B290DBFE-DF42-8A46-AF38-6A6697E5358D}" name="Cost" totalsRowFunction="sum" totalsRowDxfId="413"/>
  </tableColumns>
  <tableStyleInfo name="TableStyleLight1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9219113-5224-CB40-AD8E-B2A372DD1AF3}" name="Table152348" displayName="Table152348" ref="B236:G252" totalsRowCount="1" headerRowDxfId="412">
  <autoFilter ref="B236:G251" xr:uid="{2CC22DB8-7B55-1D4C-BB70-C83123B836A2}">
    <filterColumn colId="0" hiddenButton="1"/>
    <filterColumn colId="1" hiddenButton="1"/>
    <filterColumn colId="2" hiddenButton="1"/>
    <filterColumn colId="3" hiddenButton="1"/>
    <filterColumn colId="4" hiddenButton="1"/>
    <filterColumn colId="5" hiddenButton="1"/>
  </autoFilter>
  <tableColumns count="6">
    <tableColumn id="1" xr3:uid="{D6A9FEC6-D97B-7A48-B634-702947C142DF}" name="Date" totalsRowLabel="Total" totalsRowDxfId="411"/>
    <tableColumn id="2" xr3:uid="{E08382BC-CCAF-2E4B-A92F-9AA8284A3080}" name="Qty" totalsRowDxfId="410"/>
    <tableColumn id="3" xr3:uid="{EA3A42B1-FA4B-6F4F-B5E7-BE0727FB1464}" name="Item" totalsRowDxfId="409"/>
    <tableColumn id="4" xr3:uid="{0A892D56-3E86-B040-97C9-B63E8747C491}" name="Description" totalsRowDxfId="408"/>
    <tableColumn id="5" xr3:uid="{C6767BDC-66F1-FC48-BE8B-481A1B842CC4}" name="Paid by" totalsRowDxfId="407"/>
    <tableColumn id="6" xr3:uid="{25AC43CC-D633-7246-B2A1-9C9CBDBC0FC7}" name="Cost" totalsRowFunction="sum" totalsRowDxfId="406"/>
  </tableColumns>
  <tableStyleInfo name="TableStyleLight1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6E446DA-5814-2041-A4EF-CC6485851BFE}" name="Table152349" displayName="Table152349" ref="B261:G277" totalsRowCount="1" headerRowDxfId="405">
  <autoFilter ref="B261:G276" xr:uid="{3B658B33-272C-9F45-9835-CD5B0CB6757D}">
    <filterColumn colId="0" hiddenButton="1"/>
    <filterColumn colId="1" hiddenButton="1"/>
    <filterColumn colId="2" hiddenButton="1"/>
    <filterColumn colId="3" hiddenButton="1"/>
    <filterColumn colId="4" hiddenButton="1"/>
    <filterColumn colId="5" hiddenButton="1"/>
  </autoFilter>
  <tableColumns count="6">
    <tableColumn id="1" xr3:uid="{9CE673F9-3658-B244-96AD-07D18D475CBA}" name="Date" totalsRowLabel="Total" totalsRowDxfId="404"/>
    <tableColumn id="2" xr3:uid="{031AE3A2-5F22-3F4F-A941-C424C372994B}" name="Qty" totalsRowDxfId="403"/>
    <tableColumn id="3" xr3:uid="{F223101B-3641-3742-ABB9-554AEDD0AA7A}" name="Item" totalsRowDxfId="402"/>
    <tableColumn id="4" xr3:uid="{FF6D2C1F-9E91-7B49-8AD0-4761FEEE256E}" name="Description" totalsRowDxfId="401"/>
    <tableColumn id="5" xr3:uid="{E1038D42-D0B7-F54B-9D73-C9E8B6F78A2C}" name="Paid by" totalsRowDxfId="400"/>
    <tableColumn id="6" xr3:uid="{4511151E-6938-8B47-A90C-D366A5CBC511}" name="Cost" totalsRowFunction="sum" totalsRowDxfId="399"/>
  </tableColumns>
  <tableStyleInfo name="TableStyleLight1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F8FC9A1-8B6D-D343-8980-BCCB9DF4C842}" name="Table15234950" displayName="Table15234950" ref="B286:G302" totalsRowCount="1" headerRowDxfId="398">
  <autoFilter ref="B286:G301" xr:uid="{CB537720-79D2-DE42-AB4B-F9E6E19F7C9F}">
    <filterColumn colId="0" hiddenButton="1"/>
    <filterColumn colId="1" hiddenButton="1"/>
    <filterColumn colId="2" hiddenButton="1"/>
    <filterColumn colId="3" hiddenButton="1"/>
    <filterColumn colId="4" hiddenButton="1"/>
    <filterColumn colId="5" hiddenButton="1"/>
  </autoFilter>
  <tableColumns count="6">
    <tableColumn id="1" xr3:uid="{E18385D7-8124-FD48-B37D-7B4D4B7B6D0F}" name="Date" totalsRowLabel="Total" totalsRowDxfId="397"/>
    <tableColumn id="2" xr3:uid="{63FACBBE-1C6D-DA4C-87A7-F999FBB3A0A5}" name="Qty" totalsRowDxfId="396"/>
    <tableColumn id="3" xr3:uid="{E3550641-8323-E242-9625-D68F8A636F06}" name="Item" totalsRowDxfId="395"/>
    <tableColumn id="4" xr3:uid="{E83A6B73-89BB-584C-82F1-B42EEF2BDA56}" name="Description" totalsRowDxfId="394"/>
    <tableColumn id="5" xr3:uid="{D3579CD0-EAA6-5E4C-B94D-E09A85808FE3}" name="Paid by" totalsRowDxfId="393"/>
    <tableColumn id="6" xr3:uid="{F286DA08-FF31-D948-BE2A-CA7460A19171}" name="Cost" totalsRowFunction="sum" totalsRowDxfId="392"/>
  </tableColumns>
  <tableStyleInfo name="TableStyleLight1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EAFBD2-A91D-744D-AFF6-16A6DEB03442}" name="Table17" displayName="Table17" ref="K11:O27" totalsRowCount="1" headerRowDxfId="470">
  <autoFilter ref="K11:O26" xr:uid="{A648A892-1FFD-C243-8FD4-5BA8F0664847}">
    <filterColumn colId="0" hiddenButton="1"/>
    <filterColumn colId="1" hiddenButton="1"/>
    <filterColumn colId="2" hiddenButton="1"/>
    <filterColumn colId="3" hiddenButton="1"/>
    <filterColumn colId="4" hiddenButton="1"/>
  </autoFilter>
  <tableColumns count="5">
    <tableColumn id="1" xr3:uid="{A960EF9F-F88A-0743-8AB8-461C2DAD2EB1}" name="Date" totalsRowLabel="Total" totalsRowDxfId="320"/>
    <tableColumn id="2" xr3:uid="{CC6BDDA4-37BC-5B46-AB22-D627A636BE3E}" name="Qty" totalsRowDxfId="319"/>
    <tableColumn id="3" xr3:uid="{36FDA07D-949C-0C43-B800-A0946FBB95D9}" name="Item" totalsRowDxfId="318"/>
    <tableColumn id="4" xr3:uid="{95C425A5-386B-3247-88B5-E9FE1792A1C6}" name="Description" totalsRowDxfId="317"/>
    <tableColumn id="5" xr3:uid="{180A71E7-A78E-F842-B8D5-310463479D0E}" name="Amount" totalsRowFunction="sum" totalsRowDxfId="316"/>
  </tableColumns>
  <tableStyleInfo name="TableStyleLight1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0F9D73-DEC9-B24D-80BC-B563F47DF1E1}" name="Table1812" displayName="Table1812" ref="K36:O52" totalsRowCount="1" headerRowDxfId="469">
  <autoFilter ref="K36:O51" xr:uid="{6C5635D4-99EF-0349-BF5A-B92E14021C3D}">
    <filterColumn colId="0" hiddenButton="1"/>
    <filterColumn colId="1" hiddenButton="1"/>
    <filterColumn colId="2" hiddenButton="1"/>
    <filterColumn colId="3" hiddenButton="1"/>
    <filterColumn colId="4" hiddenButton="1"/>
  </autoFilter>
  <tableColumns count="5">
    <tableColumn id="1" xr3:uid="{63150B5B-CB2C-AF49-A651-67CE0C9DB116}" name="Date" totalsRowLabel="Total" totalsRowDxfId="325"/>
    <tableColumn id="2" xr3:uid="{3B08317B-1F60-E343-AC96-EDE782760326}" name="Qty" totalsRowDxfId="324"/>
    <tableColumn id="3" xr3:uid="{5239BE84-202C-3344-9D75-05A4515A5FBA}" name="Item" totalsRowDxfId="323"/>
    <tableColumn id="4" xr3:uid="{055D35A1-ED06-A34B-AD84-69DFB1ABA794}" name="Description" totalsRowDxfId="322"/>
    <tableColumn id="5" xr3:uid="{7F038033-3DBE-1E4D-93F3-93FF63E11A9F}" name="Amount" totalsRowFunction="sum" totalsRowDxfId="321"/>
  </tableColumns>
  <tableStyleInfo name="TableStyleLight1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99F2532-DD7B-174F-8681-C689D57C3FB2}" name="Table181263" displayName="Table181263" ref="K61:O77" totalsRowCount="1" headerRowDxfId="385">
  <autoFilter ref="K61:O76" xr:uid="{5E14F2FF-BAFA-8242-86CE-75AB378A5DC7}">
    <filterColumn colId="0" hiddenButton="1"/>
    <filterColumn colId="1" hiddenButton="1"/>
    <filterColumn colId="2" hiddenButton="1"/>
    <filterColumn colId="3" hiddenButton="1"/>
    <filterColumn colId="4" hiddenButton="1"/>
  </autoFilter>
  <tableColumns count="5">
    <tableColumn id="1" xr3:uid="{571609C3-7956-A542-A169-7F805740EF76}" name="Date" totalsRowLabel="Total" totalsRowDxfId="383"/>
    <tableColumn id="2" xr3:uid="{6A743590-05C4-4C44-83EB-D05B3B1873A6}" name="Qty" totalsRowDxfId="382"/>
    <tableColumn id="3" xr3:uid="{2320C08D-0589-AC4B-B893-2CC44E210F08}" name="Item" totalsRowDxfId="381"/>
    <tableColumn id="4" xr3:uid="{F40BAB4E-D90C-9B4A-8AEE-805E247D01C0}" name="Description" totalsRowDxfId="380"/>
    <tableColumn id="5" xr3:uid="{2791DB17-B7D8-6B4E-B7BC-838FA84CF83E}" name="Amount" totalsRowFunction="sum" totalsRowDxfId="379"/>
  </tableColumns>
  <tableStyleInfo name="TableStyleLight1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1624A6D-E769-0748-A03D-FD2B01389681}" name="Table181264" displayName="Table181264" ref="K86:O102" totalsRowCount="1" headerRowDxfId="384">
  <autoFilter ref="K86:O101" xr:uid="{83A5BAAF-0BB4-DF45-8341-0F4D4A359333}">
    <filterColumn colId="0" hiddenButton="1"/>
    <filterColumn colId="1" hiddenButton="1"/>
    <filterColumn colId="2" hiddenButton="1"/>
    <filterColumn colId="3" hiddenButton="1"/>
    <filterColumn colId="4" hiddenButton="1"/>
  </autoFilter>
  <tableColumns count="5">
    <tableColumn id="1" xr3:uid="{89D8007E-DD27-CE4B-8107-2A2555C80D5D}" name="Date" totalsRowLabel="Total" totalsRowDxfId="378"/>
    <tableColumn id="2" xr3:uid="{6857B425-D0C4-F346-959E-02582946D5FD}" name="Qty" totalsRowDxfId="377"/>
    <tableColumn id="3" xr3:uid="{3612731B-2CA7-C946-B4AD-40B5923F192C}" name="Item" totalsRowDxfId="376"/>
    <tableColumn id="4" xr3:uid="{4D084281-4CD6-6E4F-BD8A-6899F0D52E43}" name="Description" totalsRowDxfId="375"/>
    <tableColumn id="5" xr3:uid="{D92EECD3-EFFD-DD42-8D97-E98A9B9BA42D}" name="Amount" totalsRowFunction="sum" totalsRowDxfId="374"/>
  </tableColumns>
  <tableStyleInfo name="TableStyleLight1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A3798B41-02A8-A644-8119-8C31790BA1FC}" name="Table18126465" displayName="Table18126465" ref="K111:O127" totalsRowCount="1" headerRowDxfId="373">
  <autoFilter ref="K111:O126" xr:uid="{286899F6-A16F-1647-9385-78445C3D0164}">
    <filterColumn colId="0" hiddenButton="1"/>
    <filterColumn colId="1" hiddenButton="1"/>
    <filterColumn colId="2" hiddenButton="1"/>
    <filterColumn colId="3" hiddenButton="1"/>
    <filterColumn colId="4" hiddenButton="1"/>
  </autoFilter>
  <tableColumns count="5">
    <tableColumn id="1" xr3:uid="{FA1584C9-01EF-B046-A336-DAEBFB5E9F26}" name="Date" totalsRowLabel="Total" totalsRowDxfId="372"/>
    <tableColumn id="2" xr3:uid="{D029C934-9470-844F-B31E-21B9ED3B8F63}" name="Qty" totalsRowDxfId="371"/>
    <tableColumn id="3" xr3:uid="{AA9D5C87-4BE3-8C4F-902F-1ADF66A74FC5}" name="Item" totalsRowDxfId="370"/>
    <tableColumn id="4" xr3:uid="{CE125820-02D9-5C4D-8CB1-5E4A012DF639}" name="Description" totalsRowDxfId="369"/>
    <tableColumn id="5" xr3:uid="{B983C9BB-A8CF-4643-899F-A185BC186274}" name="Amount" totalsRowFunction="sum" totalsRowDxfId="368"/>
  </tableColumns>
  <tableStyleInfo name="TableStyleLight1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0E38177-CC99-2142-AFE3-2EAFE4F25C5B}" name="Table18126466" displayName="Table18126466" ref="K136:O152" totalsRowCount="1" headerRowDxfId="367">
  <autoFilter ref="K136:O151" xr:uid="{3A9E7210-BF2F-4B41-8969-043E62F1E3D1}">
    <filterColumn colId="0" hiddenButton="1"/>
    <filterColumn colId="1" hiddenButton="1"/>
    <filterColumn colId="2" hiddenButton="1"/>
    <filterColumn colId="3" hiddenButton="1"/>
    <filterColumn colId="4" hiddenButton="1"/>
  </autoFilter>
  <tableColumns count="5">
    <tableColumn id="1" xr3:uid="{C9E8B579-3A66-4E44-89F0-2FEBE8EB0E47}" name="Date" totalsRowLabel="Total" totalsRowDxfId="366"/>
    <tableColumn id="2" xr3:uid="{E0B8D95D-03D3-9844-BA9E-FDC5EF362EFC}" name="Qty" totalsRowDxfId="365"/>
    <tableColumn id="3" xr3:uid="{6E7418DE-9E48-0B45-B2DC-E8CFAFB055E4}" name="Item" totalsRowDxfId="364"/>
    <tableColumn id="4" xr3:uid="{93F0806E-73C4-C048-87EC-B94E3264C628}" name="Description" totalsRowDxfId="363"/>
    <tableColumn id="5" xr3:uid="{27BE6028-940C-C64F-AE4F-5863660295DD}" name="Amount" totalsRowFunction="sum" totalsRowDxfId="362"/>
  </tableColumns>
  <tableStyleInfo name="TableStyleLight1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95C1DD0-DCBA-E148-B1EC-0E0467269AEB}" name="Table18126467" displayName="Table18126467" ref="K161:O177" totalsRowCount="1" headerRowDxfId="361">
  <autoFilter ref="K161:O176" xr:uid="{46AAB98F-6C08-5F44-92DA-B70EB9BE2F50}">
    <filterColumn colId="0" hiddenButton="1"/>
    <filterColumn colId="1" hiddenButton="1"/>
    <filterColumn colId="2" hiddenButton="1"/>
    <filterColumn colId="3" hiddenButton="1"/>
    <filterColumn colId="4" hiddenButton="1"/>
  </autoFilter>
  <tableColumns count="5">
    <tableColumn id="1" xr3:uid="{C11DA7B3-E7DA-F44A-8E4B-27C279733B16}" name="Date" totalsRowLabel="Total" totalsRowDxfId="360"/>
    <tableColumn id="2" xr3:uid="{D67ADF48-CD95-7841-9D0C-031414FB7DC1}" name="Qty" totalsRowDxfId="359"/>
    <tableColumn id="3" xr3:uid="{86389127-AA3D-7B4C-80DE-E4515DF898F1}" name="Item" totalsRowDxfId="358"/>
    <tableColumn id="4" xr3:uid="{8C0B30CE-4665-8E4A-BD72-464ED8B68AFE}" name="Description" totalsRowDxfId="357"/>
    <tableColumn id="5" xr3:uid="{C5DF7256-F8BC-C041-ACE9-D2DDF6AAC409}" name="Amount" totalsRowFunction="sum" totalsRowDxfId="356"/>
  </tableColumns>
  <tableStyleInfo name="TableStyleLight1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3373D76-D7ED-2244-86AB-48F1CBFBDAD5}" name="Table18126468" displayName="Table18126468" ref="K186:O202" totalsRowCount="1" headerRowDxfId="355">
  <autoFilter ref="K186:O201" xr:uid="{D04302BB-D8BE-A847-A5FD-A5EA4D75CF0B}">
    <filterColumn colId="0" hiddenButton="1"/>
    <filterColumn colId="1" hiddenButton="1"/>
    <filterColumn colId="2" hiddenButton="1"/>
    <filterColumn colId="3" hiddenButton="1"/>
    <filterColumn colId="4" hiddenButton="1"/>
  </autoFilter>
  <tableColumns count="5">
    <tableColumn id="1" xr3:uid="{30D4D64F-5450-3445-9D0C-707B5A3E6980}" name="Date" totalsRowLabel="Total" totalsRowDxfId="354"/>
    <tableColumn id="2" xr3:uid="{06C98A4B-D5AC-5145-828B-B576F3C31E4D}" name="Qty" totalsRowDxfId="353"/>
    <tableColumn id="3" xr3:uid="{31987CF6-67B5-624D-90AD-D34CC24B8DD3}" name="Item" totalsRowDxfId="352"/>
    <tableColumn id="4" xr3:uid="{538EBFF2-33A7-3A4E-84E5-7D9FFF263D80}" name="Description" totalsRowDxfId="351"/>
    <tableColumn id="5" xr3:uid="{3FF49D2E-A213-E340-BF93-CC731BE1D632}" name="Amount" totalsRowFunction="sum" totalsRowDxfId="350"/>
  </tableColumns>
  <tableStyleInfo name="TableStyleLight1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56A9FA90-5B9C-744D-8564-EC4E5F6FE553}" name="Table18126469" displayName="Table18126469" ref="K211:O227" totalsRowCount="1" headerRowDxfId="349">
  <autoFilter ref="K211:O226" xr:uid="{8510765D-B9E1-F34A-BCC2-64709569955F}">
    <filterColumn colId="0" hiddenButton="1"/>
    <filterColumn colId="1" hiddenButton="1"/>
    <filterColumn colId="2" hiddenButton="1"/>
    <filterColumn colId="3" hiddenButton="1"/>
    <filterColumn colId="4" hiddenButton="1"/>
  </autoFilter>
  <tableColumns count="5">
    <tableColumn id="1" xr3:uid="{8AE4AF8C-24FC-9945-987A-36A8C1BA617E}" name="Date" totalsRowLabel="Total" totalsRowDxfId="348"/>
    <tableColumn id="2" xr3:uid="{4E5970EA-A2F5-2046-B09B-ED99744944D5}" name="Qty" totalsRowDxfId="347"/>
    <tableColumn id="3" xr3:uid="{EAF965CF-8358-0C4F-B76A-4AE8AD6A7C8D}" name="Item" totalsRowDxfId="346"/>
    <tableColumn id="4" xr3:uid="{77941334-15AE-0549-9D68-D4D0237EEA5A}" name="Description" totalsRowDxfId="345"/>
    <tableColumn id="5" xr3:uid="{E609E3C8-0F6A-6342-97CC-63D86F596B4C}" name="Amount" totalsRowFunction="sum" totalsRowDxfId="344"/>
  </tableColumns>
  <tableStyleInfo name="TableStyleLight1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A406CDD-5056-444C-9574-F662286F96A1}" name="Table18126470" displayName="Table18126470" ref="K236:O252" totalsRowCount="1" headerRowDxfId="343">
  <autoFilter ref="K236:O251" xr:uid="{7C59B3EE-C444-3145-8745-D9897C25FA03}">
    <filterColumn colId="0" hiddenButton="1"/>
    <filterColumn colId="1" hiddenButton="1"/>
    <filterColumn colId="2" hiddenButton="1"/>
    <filterColumn colId="3" hiddenButton="1"/>
    <filterColumn colId="4" hiddenButton="1"/>
  </autoFilter>
  <tableColumns count="5">
    <tableColumn id="1" xr3:uid="{53FD4BB6-F15B-8A4A-AAAD-91A65D3C61BA}" name="Date" totalsRowLabel="Total" totalsRowDxfId="342"/>
    <tableColumn id="2" xr3:uid="{66926FAA-7EF5-BA48-8CCF-F9B328EBC15F}" name="Qty" totalsRowDxfId="341"/>
    <tableColumn id="3" xr3:uid="{35F917B4-EBD6-C14C-8466-780867075D82}" name="Item" totalsRowDxfId="340"/>
    <tableColumn id="4" xr3:uid="{0A852102-C019-8B40-B5DC-6459ECFF84AB}" name="Description" totalsRowDxfId="339"/>
    <tableColumn id="5" xr3:uid="{F1DD7B94-8DBB-6C49-A6F1-DE82858CA26A}" name="Amount" totalsRowFunction="sum" totalsRowDxfId="338"/>
  </tableColumns>
  <tableStyleInfo name="TableStyleLight1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E3083BB-B455-C344-985C-129A580805BC}" name="Table18126471" displayName="Table18126471" ref="K261:O277" totalsRowCount="1" headerRowDxfId="337">
  <autoFilter ref="K261:O276" xr:uid="{341C024B-7013-D14A-9415-80CF4B9133A0}">
    <filterColumn colId="0" hiddenButton="1"/>
    <filterColumn colId="1" hiddenButton="1"/>
    <filterColumn colId="2" hiddenButton="1"/>
    <filterColumn colId="3" hiddenButton="1"/>
    <filterColumn colId="4" hiddenButton="1"/>
  </autoFilter>
  <tableColumns count="5">
    <tableColumn id="1" xr3:uid="{320415B1-57F4-CD41-8A93-0B357CF7AF0B}" name="Date" totalsRowLabel="Total" totalsRowDxfId="336"/>
    <tableColumn id="2" xr3:uid="{BA4B55A2-1071-8D47-AE23-3C012798FA2B}" name="Qty" totalsRowDxfId="335"/>
    <tableColumn id="3" xr3:uid="{AB9EDF1A-23D1-EF49-BFE1-F13CC587C54E}" name="Item" totalsRowDxfId="334"/>
    <tableColumn id="4" xr3:uid="{0451BA9B-AF1D-BA49-879A-A6AB847F8AB5}" name="Description" totalsRowDxfId="333"/>
    <tableColumn id="5" xr3:uid="{D13FEBD5-001E-1E47-A0B7-1B869163BFDB}" name="Amount" totalsRowFunction="sum" totalsRowDxfId="332"/>
  </tableColumns>
  <tableStyleInfo name="TableStyleLight1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71692CF-290B-494C-B61D-6FCA76A0F263}" name="Table18126472" displayName="Table18126472" ref="K286:O302" totalsRowCount="1" headerRowDxfId="331">
  <autoFilter ref="K286:O301" xr:uid="{56A38B24-EF31-E34D-B40F-E48E2A464250}">
    <filterColumn colId="0" hiddenButton="1"/>
    <filterColumn colId="1" hiddenButton="1"/>
    <filterColumn colId="2" hiddenButton="1"/>
    <filterColumn colId="3" hiddenButton="1"/>
    <filterColumn colId="4" hiddenButton="1"/>
  </autoFilter>
  <tableColumns count="5">
    <tableColumn id="1" xr3:uid="{270D2C51-525F-8443-8764-B702BCD6F94E}" name="Date" totalsRowLabel="Total" totalsRowDxfId="330"/>
    <tableColumn id="2" xr3:uid="{CEC3A13F-19D9-E947-90BD-D8CDFBE72303}" name="Qty" totalsRowDxfId="329"/>
    <tableColumn id="3" xr3:uid="{89487F3F-AB45-664D-A9AC-77E65EE5010A}" name="Item" totalsRowDxfId="328"/>
    <tableColumn id="4" xr3:uid="{E122D95B-91E7-594D-8ED9-1FFAE53DF74A}" name="Description" totalsRowDxfId="327"/>
    <tableColumn id="5" xr3:uid="{3C612C3A-1178-1041-956C-3B4967EE6C3E}" name="Amount" totalsRowFunction="sum" totalsRowDxfId="326"/>
  </tableColumns>
  <tableStyleInfo name="TableStyleLight1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14CA1783-1409-EF49-9AC8-9A31C7BF4B45}" name="Table1573" displayName="Table1573" ref="B11:G27" totalsRowCount="1" headerRowDxfId="315">
  <autoFilter ref="B11:G26"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3A6C0F81-2FD1-0F4B-9CAD-8D49445EA2A7}" name="Date" totalsRowLabel="Total" totalsRowDxfId="314"/>
    <tableColumn id="2" xr3:uid="{DF7074CD-3370-3243-8F0A-52D08B706970}" name="Qty" totalsRowDxfId="313"/>
    <tableColumn id="3" xr3:uid="{D4949860-1982-6E45-B720-D67E923DEAE6}" name="Item" totalsRowDxfId="312"/>
    <tableColumn id="4" xr3:uid="{B44A86E3-005A-8F46-B18D-DE2B2AD80E41}" name="Description" totalsRowDxfId="311"/>
    <tableColumn id="5" xr3:uid="{FE270A65-52C8-9946-ADB4-32B147BFD0FD}" name="Paid by" totalsRowDxfId="310"/>
    <tableColumn id="6" xr3:uid="{6769DC83-99AA-734F-A1EE-1F480C876C9C}" name="Cost" totalsRowFunction="sum" totalsRowDxfId="309"/>
  </tableColumns>
  <tableStyleInfo name="TableStyleLight1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387CF795-1DA7-3842-899D-905C0329B346}" name="Table152374" displayName="Table152374" ref="B36:G52" totalsRowCount="1" headerRowDxfId="308">
  <autoFilter ref="B36:G51" xr:uid="{D89B8CDA-B83D-3840-BD32-77061C0C66C1}">
    <filterColumn colId="0" hiddenButton="1"/>
    <filterColumn colId="1" hiddenButton="1"/>
    <filterColumn colId="2" hiddenButton="1"/>
    <filterColumn colId="3" hiddenButton="1"/>
    <filterColumn colId="4" hiddenButton="1"/>
    <filterColumn colId="5" hiddenButton="1"/>
  </autoFilter>
  <tableColumns count="6">
    <tableColumn id="1" xr3:uid="{F6325691-A9C1-7449-BAA0-355ADC10D10D}" name="Date" totalsRowLabel="Total" totalsRowDxfId="307"/>
    <tableColumn id="2" xr3:uid="{9BCBE67F-10B7-8A4E-90D3-A549AF33CCA3}" name="Qty" totalsRowDxfId="306"/>
    <tableColumn id="3" xr3:uid="{D7590857-F694-D84A-B791-1B89372182AD}" name="Item" totalsRowDxfId="305"/>
    <tableColumn id="4" xr3:uid="{19AACF5E-1E70-5948-A36F-CB3A663DA54A}" name="Description" totalsRowDxfId="304"/>
    <tableColumn id="5" xr3:uid="{471B488B-2217-B649-8BB8-5DF84E9800D6}" name="Paid by" totalsRowDxfId="303"/>
    <tableColumn id="6" xr3:uid="{41DD3201-BC52-6C44-8A6E-E80189B4BB7D}" name="Cost" totalsRowFunction="sum" totalsRowDxfId="302"/>
  </tableColumns>
  <tableStyleInfo name="TableStyleLight1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B58EB46-7EAC-4040-9CD6-BDA1A9E5821C}" name="Table15232475" displayName="Table15232475" ref="B61:G77" totalsRowCount="1" headerRowDxfId="301">
  <autoFilter ref="B61:G76" xr:uid="{EAB82C0F-A4AA-4D4F-AE33-24F38107B8C7}">
    <filterColumn colId="0" hiddenButton="1"/>
    <filterColumn colId="1" hiddenButton="1"/>
    <filterColumn colId="2" hiddenButton="1"/>
    <filterColumn colId="3" hiddenButton="1"/>
    <filterColumn colId="4" hiddenButton="1"/>
    <filterColumn colId="5" hiddenButton="1"/>
  </autoFilter>
  <tableColumns count="6">
    <tableColumn id="1" xr3:uid="{126A4439-843C-C141-A59C-E07706D5EC0A}" name="Date" totalsRowLabel="Total" totalsRowDxfId="300"/>
    <tableColumn id="2" xr3:uid="{CF24B376-E225-F24C-BF37-C4597F105DB6}" name="Qty" totalsRowDxfId="299"/>
    <tableColumn id="3" xr3:uid="{7E1BA674-2FCC-2C4C-A2B3-C595D6200FE3}" name="Item" totalsRowDxfId="298"/>
    <tableColumn id="4" xr3:uid="{7AD12797-DA47-8243-AFDA-AA22FAC6C146}" name="Description" totalsRowDxfId="297"/>
    <tableColumn id="5" xr3:uid="{02FD9E02-E42E-6142-B79D-66833278B1E8}" name="Paid by" totalsRowDxfId="296"/>
    <tableColumn id="6" xr3:uid="{D3628B8E-10D5-C843-A9A7-E54C3F2C65AC}" name="Cost" totalsRowFunction="sum" totalsRowDxfId="295"/>
  </tableColumns>
  <tableStyleInfo name="TableStyleLight1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DDD6AB7-E84A-5440-B929-F88605DFE3FE}" name="Table15234276" displayName="Table15234276" ref="B86:G102" totalsRowCount="1" headerRowDxfId="294">
  <autoFilter ref="B86:G101" xr:uid="{C5975236-2530-A94D-B1FE-3D6CE6B424E6}">
    <filterColumn colId="0" hiddenButton="1"/>
    <filterColumn colId="1" hiddenButton="1"/>
    <filterColumn colId="2" hiddenButton="1"/>
    <filterColumn colId="3" hiddenButton="1"/>
    <filterColumn colId="4" hiddenButton="1"/>
    <filterColumn colId="5" hiddenButton="1"/>
  </autoFilter>
  <tableColumns count="6">
    <tableColumn id="1" xr3:uid="{25C08720-220A-084B-B3EC-AE41D34F7561}" name="Date" totalsRowLabel="Total" totalsRowDxfId="293"/>
    <tableColumn id="2" xr3:uid="{0166D66A-1620-3F46-80E8-3EF294952409}" name="Qty" totalsRowDxfId="292"/>
    <tableColumn id="3" xr3:uid="{B8F517CE-21FA-0944-A601-C202F4AC4234}" name="Item" totalsRowDxfId="291"/>
    <tableColumn id="4" xr3:uid="{3FEDDCD3-23EE-DC40-B883-1CB2044A9D13}" name="Description" totalsRowDxfId="290"/>
    <tableColumn id="5" xr3:uid="{4BAB5F8A-DE8B-1649-A391-EF849304D095}" name="Paid by" totalsRowDxfId="289"/>
    <tableColumn id="6" xr3:uid="{D5187DE4-C4BB-1E45-AF5E-01630338E2CE}" name="Cost" totalsRowFunction="sum" totalsRowDxfId="288"/>
  </tableColumns>
  <tableStyleInfo name="TableStyleLight1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AE17A10-5842-3C43-A793-834BD26557E2}" name="Table15234377" displayName="Table15234377" ref="B111:G127" totalsRowCount="1" headerRowDxfId="287">
  <autoFilter ref="B111:G126" xr:uid="{DCCAE5AF-6B80-354E-9844-183571804602}">
    <filterColumn colId="0" hiddenButton="1"/>
    <filterColumn colId="1" hiddenButton="1"/>
    <filterColumn colId="2" hiddenButton="1"/>
    <filterColumn colId="3" hiddenButton="1"/>
    <filterColumn colId="4" hiddenButton="1"/>
    <filterColumn colId="5" hiddenButton="1"/>
  </autoFilter>
  <tableColumns count="6">
    <tableColumn id="1" xr3:uid="{858DD1B1-878C-3A48-8C05-32F52EE70A0B}" name="Date" totalsRowLabel="Total" totalsRowDxfId="286"/>
    <tableColumn id="2" xr3:uid="{39892028-8532-D549-B395-E75421975673}" name="Qty" totalsRowDxfId="285"/>
    <tableColumn id="3" xr3:uid="{56F451ED-FB26-2C46-BE44-C00F27E92FB8}" name="Item" totalsRowDxfId="284"/>
    <tableColumn id="4" xr3:uid="{CE80EE31-31CD-9848-A34A-4538EFFFF6F0}" name="Description" totalsRowDxfId="283"/>
    <tableColumn id="5" xr3:uid="{85969C0A-D6CC-A142-A56A-4BD6E1925219}" name="Paid by" totalsRowDxfId="282"/>
    <tableColumn id="6" xr3:uid="{FFCC47BA-264D-E942-8660-7C5094BA6812}" name="Cost" totalsRowFunction="sum" totalsRowDxfId="281"/>
  </tableColumns>
  <tableStyleInfo name="TableStyleLight1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78E7B2C-64A6-5045-8463-D467516905D2}" name="Table15234478" displayName="Table15234478" ref="B136:G152" totalsRowCount="1" headerRowDxfId="280">
  <autoFilter ref="B136:G151" xr:uid="{30F4C6EE-8006-6240-AB77-BB2F23606ABE}">
    <filterColumn colId="0" hiddenButton="1"/>
    <filterColumn colId="1" hiddenButton="1"/>
    <filterColumn colId="2" hiddenButton="1"/>
    <filterColumn colId="3" hiddenButton="1"/>
    <filterColumn colId="4" hiddenButton="1"/>
    <filterColumn colId="5" hiddenButton="1"/>
  </autoFilter>
  <tableColumns count="6">
    <tableColumn id="1" xr3:uid="{1CFE16C4-DAE6-9342-BEDE-1392D2EC40ED}" name="Date" totalsRowLabel="Total" totalsRowDxfId="279"/>
    <tableColumn id="2" xr3:uid="{639E0F2E-4DD5-B241-9C35-DD21671B331E}" name="Qty" totalsRowDxfId="278"/>
    <tableColumn id="3" xr3:uid="{585EE81A-D6A7-8E48-B522-93E6EF6FBFB3}" name="Item" totalsRowDxfId="277"/>
    <tableColumn id="4" xr3:uid="{F1D3D985-1606-3B4D-A136-015BF4A73B77}" name="Description" totalsRowDxfId="276"/>
    <tableColumn id="5" xr3:uid="{92D928CD-6F6D-CF41-9A4D-D531ED0A420B}" name="Paid by" totalsRowDxfId="275"/>
    <tableColumn id="6" xr3:uid="{7CCB7E7C-536C-8143-A2E2-C79D568975C7}" name="Cost" totalsRowFunction="sum" totalsRowDxfId="274"/>
  </tableColumns>
  <tableStyleInfo name="TableStyleLight1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78A0BD2-C65A-EA4E-A675-DEEE692030A5}" name="Table15234579" displayName="Table15234579" ref="B161:G177" totalsRowCount="1" headerRowDxfId="273">
  <autoFilter ref="B161:G176" xr:uid="{DFA1E896-D7D8-F644-8A24-FAE6E3A8E279}">
    <filterColumn colId="0" hiddenButton="1"/>
    <filterColumn colId="1" hiddenButton="1"/>
    <filterColumn colId="2" hiddenButton="1"/>
    <filterColumn colId="3" hiddenButton="1"/>
    <filterColumn colId="4" hiddenButton="1"/>
    <filterColumn colId="5" hiddenButton="1"/>
  </autoFilter>
  <tableColumns count="6">
    <tableColumn id="1" xr3:uid="{01A12FBD-53BF-A549-9736-F9E661944916}" name="Date" totalsRowLabel="Total" totalsRowDxfId="272"/>
    <tableColumn id="2" xr3:uid="{A9E7F557-B861-3745-9866-A0E7A1520D92}" name="Qty" totalsRowDxfId="271"/>
    <tableColumn id="3" xr3:uid="{F565CC80-0531-1843-A714-5242AB83B4C5}" name="Item" totalsRowDxfId="270"/>
    <tableColumn id="4" xr3:uid="{63D65A0C-2B95-DE40-A0D7-874522992670}" name="Description" totalsRowDxfId="269"/>
    <tableColumn id="5" xr3:uid="{545D1CB4-B381-7A41-A12C-EAAE84E0E69A}" name="Paid by" totalsRowDxfId="268"/>
    <tableColumn id="6" xr3:uid="{679D90A6-09A0-424E-A8B1-70F20CECB85B}" name="Cost" totalsRowFunction="sum" totalsRowDxfId="267"/>
  </tableColumns>
  <tableStyleInfo name="TableStyleLight1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E68E683D-8AE9-6141-B5AC-B71C022F8AE6}" name="Table15234680" displayName="Table15234680" ref="B186:G202" totalsRowCount="1" headerRowDxfId="266">
  <autoFilter ref="B186:G201" xr:uid="{8A60188F-90FB-B444-9574-B473461701E0}">
    <filterColumn colId="0" hiddenButton="1"/>
    <filterColumn colId="1" hiddenButton="1"/>
    <filterColumn colId="2" hiddenButton="1"/>
    <filterColumn colId="3" hiddenButton="1"/>
    <filterColumn colId="4" hiddenButton="1"/>
    <filterColumn colId="5" hiddenButton="1"/>
  </autoFilter>
  <tableColumns count="6">
    <tableColumn id="1" xr3:uid="{643AE827-7154-394A-97F8-56C0BD716A7F}" name="Date" totalsRowLabel="Total" totalsRowDxfId="265"/>
    <tableColumn id="2" xr3:uid="{636C44B3-D7C4-F84D-9A0F-B92E454201F1}" name="Qty" totalsRowDxfId="264"/>
    <tableColumn id="3" xr3:uid="{17FD8EF8-6D59-2B4E-9FA0-FABCD921B922}" name="Item" totalsRowDxfId="263"/>
    <tableColumn id="4" xr3:uid="{FB78CC71-78E5-4444-9393-D98F08AA6DB7}" name="Description" totalsRowDxfId="262"/>
    <tableColumn id="5" xr3:uid="{3A252475-4C33-5046-A85C-F1EF1374A046}" name="Paid by" totalsRowDxfId="261"/>
    <tableColumn id="6" xr3:uid="{FD33BCAB-3914-5D41-A434-14C3535C6DA8}" name="Cost" totalsRowFunction="sum" totalsRowDxfId="260"/>
  </tableColumns>
  <tableStyleInfo name="TableStyleLight1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AC5342C3-9068-7847-B04C-02C639824A08}" name="Table15234781" displayName="Table15234781" ref="B211:G227" totalsRowCount="1" headerRowDxfId="259">
  <autoFilter ref="B211:G226" xr:uid="{E3CA2084-FD74-084E-B777-55B32527A90B}">
    <filterColumn colId="0" hiddenButton="1"/>
    <filterColumn colId="1" hiddenButton="1"/>
    <filterColumn colId="2" hiddenButton="1"/>
    <filterColumn colId="3" hiddenButton="1"/>
    <filterColumn colId="4" hiddenButton="1"/>
    <filterColumn colId="5" hiddenButton="1"/>
  </autoFilter>
  <tableColumns count="6">
    <tableColumn id="1" xr3:uid="{60AFA037-AEE3-454F-BD35-B4A4F447C630}" name="Date" totalsRowLabel="Total" totalsRowDxfId="258"/>
    <tableColumn id="2" xr3:uid="{3A225012-5650-104D-AF75-06479033DC2B}" name="Qty" totalsRowDxfId="257"/>
    <tableColumn id="3" xr3:uid="{9BE6B37F-5F83-3748-B492-F660C9E20D8D}" name="Item" totalsRowDxfId="256"/>
    <tableColumn id="4" xr3:uid="{AF4C5C09-3165-724C-B2B7-FE2E5A633AA8}" name="Description" totalsRowDxfId="255"/>
    <tableColumn id="5" xr3:uid="{FAE5C370-B52B-5A47-BD8E-264656AA66DF}" name="Paid by" totalsRowDxfId="254"/>
    <tableColumn id="6" xr3:uid="{2D944155-8D00-5A4B-AB13-F91DD6B442F5}" name="Cost" totalsRowFunction="sum" totalsRowDxfId="253"/>
  </tableColumns>
  <tableStyleInfo name="TableStyleLight1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B812800-4394-3940-9427-A2548501FCAF}" name="Table15234882" displayName="Table15234882" ref="B236:G252" totalsRowCount="1" headerRowDxfId="252">
  <autoFilter ref="B236:G251" xr:uid="{2CC22DB8-7B55-1D4C-BB70-C83123B836A2}">
    <filterColumn colId="0" hiddenButton="1"/>
    <filterColumn colId="1" hiddenButton="1"/>
    <filterColumn colId="2" hiddenButton="1"/>
    <filterColumn colId="3" hiddenButton="1"/>
    <filterColumn colId="4" hiddenButton="1"/>
    <filterColumn colId="5" hiddenButton="1"/>
  </autoFilter>
  <tableColumns count="6">
    <tableColumn id="1" xr3:uid="{BAD6C978-CC33-BB41-964E-CCA37D1E6BDE}" name="Date" totalsRowLabel="Total" totalsRowDxfId="251"/>
    <tableColumn id="2" xr3:uid="{DD4D4D13-043A-534C-838B-40DA0D9CC960}" name="Qty" totalsRowDxfId="250"/>
    <tableColumn id="3" xr3:uid="{8564475F-B3EC-B04C-A6F4-02CD40B251F1}" name="Item" totalsRowDxfId="249"/>
    <tableColumn id="4" xr3:uid="{883D384E-F550-1C4E-A45A-F2E9E16FF331}" name="Description" totalsRowDxfId="248"/>
    <tableColumn id="5" xr3:uid="{2700615A-3446-D440-A4E2-7AFE0F6D7D76}" name="Paid by" totalsRowDxfId="247"/>
    <tableColumn id="6" xr3:uid="{B146FCA9-E006-5742-8FCE-419C60DB4B52}" name="Cost" totalsRowFunction="sum" totalsRowDxfId="246"/>
  </tableColumns>
  <tableStyleInfo name="TableStyleLight1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7AD8F5A-D7F0-4B4F-86CD-23FC7122DBAF}" name="Table15234983" displayName="Table15234983" ref="B261:G277" totalsRowCount="1" headerRowDxfId="245">
  <autoFilter ref="B261:G276" xr:uid="{3B658B33-272C-9F45-9835-CD5B0CB6757D}">
    <filterColumn colId="0" hiddenButton="1"/>
    <filterColumn colId="1" hiddenButton="1"/>
    <filterColumn colId="2" hiddenButton="1"/>
    <filterColumn colId="3" hiddenButton="1"/>
    <filterColumn colId="4" hiddenButton="1"/>
    <filterColumn colId="5" hiddenButton="1"/>
  </autoFilter>
  <tableColumns count="6">
    <tableColumn id="1" xr3:uid="{0152A62D-D7EA-984D-B9BC-3331FD55335D}" name="Date" totalsRowLabel="Total" totalsRowDxfId="244"/>
    <tableColumn id="2" xr3:uid="{A0830BDA-9DE3-7440-86E1-31AEEF93A242}" name="Qty" totalsRowDxfId="243"/>
    <tableColumn id="3" xr3:uid="{D2AE9C02-7E4A-A44C-87C4-8D34DEB9187B}" name="Item" totalsRowDxfId="242"/>
    <tableColumn id="4" xr3:uid="{84C31C9C-241C-2047-A5F9-B8B852ECECC7}" name="Description" totalsRowDxfId="241"/>
    <tableColumn id="5" xr3:uid="{CFF548EE-751D-6F4F-A526-1DD31482DB8F}" name="Paid by" totalsRowDxfId="240"/>
    <tableColumn id="6" xr3:uid="{DBB30473-3E22-9044-B4B9-14C235B1BFC6}" name="Cost" totalsRowFunction="sum" totalsRowDxfId="239"/>
  </tableColumns>
  <tableStyleInfo name="TableStyleLight1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94BC3CE-B25A-454F-90B8-889C59B50AD3}" name="Table1523495084" displayName="Table1523495084" ref="B286:G302" totalsRowCount="1" headerRowDxfId="238">
  <autoFilter ref="B286:G301" xr:uid="{CB537720-79D2-DE42-AB4B-F9E6E19F7C9F}">
    <filterColumn colId="0" hiddenButton="1"/>
    <filterColumn colId="1" hiddenButton="1"/>
    <filterColumn colId="2" hiddenButton="1"/>
    <filterColumn colId="3" hiddenButton="1"/>
    <filterColumn colId="4" hiddenButton="1"/>
    <filterColumn colId="5" hiddenButton="1"/>
  </autoFilter>
  <tableColumns count="6">
    <tableColumn id="1" xr3:uid="{46BB8568-6C89-CB4A-9F31-D5B103053F08}" name="Date" totalsRowLabel="Total" totalsRowDxfId="237"/>
    <tableColumn id="2" xr3:uid="{D7F6F00A-D709-AC4F-8360-ADFF1E478868}" name="Qty" totalsRowDxfId="236"/>
    <tableColumn id="3" xr3:uid="{8991D198-5119-9F4D-AA88-DC1E85C1E126}" name="Item" totalsRowDxfId="235"/>
    <tableColumn id="4" xr3:uid="{81F6E9FA-3CA7-7B43-B3A9-5C280C155407}" name="Description" totalsRowDxfId="234"/>
    <tableColumn id="5" xr3:uid="{5F3C3501-0AE5-F245-9726-BA59B8AB64D5}" name="Paid by" totalsRowDxfId="233"/>
    <tableColumn id="6" xr3:uid="{6C19708D-9734-4549-B309-CBBC8B5A4079}" name="Cost" totalsRowFunction="sum" totalsRowDxfId="232"/>
  </tableColumns>
  <tableStyleInfo name="TableStyleLight1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612732B6-F81D-BF44-BF33-7629206F07DA}" name="Table1785" displayName="Table1785" ref="K11:O27" totalsRowCount="1" headerRowDxfId="231">
  <autoFilter ref="K11:O26" xr:uid="{A648A892-1FFD-C243-8FD4-5BA8F0664847}">
    <filterColumn colId="0" hiddenButton="1"/>
    <filterColumn colId="1" hiddenButton="1"/>
    <filterColumn colId="2" hiddenButton="1"/>
    <filterColumn colId="3" hiddenButton="1"/>
    <filterColumn colId="4" hiddenButton="1"/>
  </autoFilter>
  <tableColumns count="5">
    <tableColumn id="1" xr3:uid="{808E37B4-17B2-4348-AF87-98E843A4B124}" name="Date" totalsRowLabel="Total" totalsRowDxfId="230"/>
    <tableColumn id="2" xr3:uid="{40F8D3FF-D3F7-7240-A7D1-61E8EC011B1E}" name="Qty" totalsRowDxfId="229"/>
    <tableColumn id="3" xr3:uid="{E80A4770-04FC-5049-9358-742C13D0CB1E}" name="Item" totalsRowDxfId="228"/>
    <tableColumn id="4" xr3:uid="{A40C5455-F6CC-3E45-BFE5-B4394909780F}" name="Description" totalsRowDxfId="227"/>
    <tableColumn id="5" xr3:uid="{FEAF2C82-C169-2445-9C77-2C9FAE936440}" name="Amount" totalsRowFunction="sum" totalsRowDxfId="226"/>
  </tableColumns>
  <tableStyleInfo name="TableStyleLight1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F3401AA6-4192-B74C-A73B-FB42634DA5B6}" name="Table181286" displayName="Table181286" ref="K36:O52" totalsRowCount="1" headerRowDxfId="225">
  <autoFilter ref="K36:O51" xr:uid="{6C5635D4-99EF-0349-BF5A-B92E14021C3D}">
    <filterColumn colId="0" hiddenButton="1"/>
    <filterColumn colId="1" hiddenButton="1"/>
    <filterColumn colId="2" hiddenButton="1"/>
    <filterColumn colId="3" hiddenButton="1"/>
    <filterColumn colId="4" hiddenButton="1"/>
  </autoFilter>
  <tableColumns count="5">
    <tableColumn id="1" xr3:uid="{6E3204A2-C94F-844F-B4C3-635A5895ADAE}" name="Date" totalsRowLabel="Total" totalsRowDxfId="224"/>
    <tableColumn id="2" xr3:uid="{706F202E-0F96-C14D-A813-89988BA7744B}" name="Qty" totalsRowDxfId="223"/>
    <tableColumn id="3" xr3:uid="{C09E11BF-62F4-494C-A062-D3B02C861092}" name="Item" totalsRowDxfId="222"/>
    <tableColumn id="4" xr3:uid="{244DF8E6-A96E-BC45-AD62-228C6DCFC09F}" name="Description" totalsRowDxfId="221"/>
    <tableColumn id="5" xr3:uid="{B9638F84-5C6F-564B-9672-78FF18FBB6AE}" name="Amount" totalsRowFunction="sum" totalsRowDxfId="220"/>
  </tableColumns>
  <tableStyleInfo name="TableStyleLight1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767E597-B2C9-AD4A-9BFB-F099E8BE6543}" name="Table18126387" displayName="Table18126387" ref="K61:O77" totalsRowCount="1" headerRowDxfId="219">
  <autoFilter ref="K61:O76" xr:uid="{5E14F2FF-BAFA-8242-86CE-75AB378A5DC7}">
    <filterColumn colId="0" hiddenButton="1"/>
    <filterColumn colId="1" hiddenButton="1"/>
    <filterColumn colId="2" hiddenButton="1"/>
    <filterColumn colId="3" hiddenButton="1"/>
    <filterColumn colId="4" hiddenButton="1"/>
  </autoFilter>
  <tableColumns count="5">
    <tableColumn id="1" xr3:uid="{A24801EB-3BCF-814A-AF12-5346B4B04A5D}" name="Date" totalsRowLabel="Total" totalsRowDxfId="218"/>
    <tableColumn id="2" xr3:uid="{B8A93CEF-84B3-BE48-9FF3-8D8783A5EBBC}" name="Qty" totalsRowDxfId="217"/>
    <tableColumn id="3" xr3:uid="{EA60665B-FB43-0748-B206-182E9311F1B6}" name="Item" totalsRowDxfId="216"/>
    <tableColumn id="4" xr3:uid="{5156DB43-BBD7-5F42-A716-787D5B991929}" name="Description" totalsRowDxfId="215"/>
    <tableColumn id="5" xr3:uid="{85167170-A8B7-E245-88A8-BBB54222117D}" name="Amount" totalsRowFunction="sum" totalsRowDxfId="214"/>
  </tableColumns>
  <tableStyleInfo name="TableStyleLight1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5D6691F7-6EB4-8740-8539-499CBDB012C4}" name="Table18126488" displayName="Table18126488" ref="K86:O102" totalsRowCount="1" headerRowDxfId="213">
  <autoFilter ref="K86:O101" xr:uid="{83A5BAAF-0BB4-DF45-8341-0F4D4A359333}">
    <filterColumn colId="0" hiddenButton="1"/>
    <filterColumn colId="1" hiddenButton="1"/>
    <filterColumn colId="2" hiddenButton="1"/>
    <filterColumn colId="3" hiddenButton="1"/>
    <filterColumn colId="4" hiddenButton="1"/>
  </autoFilter>
  <tableColumns count="5">
    <tableColumn id="1" xr3:uid="{37D76836-8549-1449-BBDA-E7D910093AD0}" name="Date" totalsRowLabel="Total" totalsRowDxfId="212"/>
    <tableColumn id="2" xr3:uid="{B21A0A17-4185-A643-832E-49F924E9815B}" name="Qty" totalsRowDxfId="211"/>
    <tableColumn id="3" xr3:uid="{B02941DE-2AA3-7040-8655-1773A43E09D1}" name="Item" totalsRowDxfId="210"/>
    <tableColumn id="4" xr3:uid="{E05E5D04-D30C-DC41-BECA-2E26DF6A7151}" name="Description" totalsRowDxfId="209"/>
    <tableColumn id="5" xr3:uid="{6285CE43-A4C1-A644-85F6-2432D0094F70}" name="Amount" totalsRowFunction="sum" totalsRowDxfId="208"/>
  </tableColumns>
  <tableStyleInfo name="TableStyleLight1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A0F2E34-330F-4B42-BD58-3517F0DCE2E6}" name="Table1812646589" displayName="Table1812646589" ref="K111:O127" totalsRowCount="1" headerRowDxfId="207">
  <autoFilter ref="K111:O126" xr:uid="{286899F6-A16F-1647-9385-78445C3D0164}">
    <filterColumn colId="0" hiddenButton="1"/>
    <filterColumn colId="1" hiddenButton="1"/>
    <filterColumn colId="2" hiddenButton="1"/>
    <filterColumn colId="3" hiddenButton="1"/>
    <filterColumn colId="4" hiddenButton="1"/>
  </autoFilter>
  <tableColumns count="5">
    <tableColumn id="1" xr3:uid="{38731726-2E89-9E4E-909C-A795AC72FE93}" name="Date" totalsRowLabel="Total" totalsRowDxfId="206"/>
    <tableColumn id="2" xr3:uid="{0E851AF9-DEC7-C54E-AA6A-CBBF8A443616}" name="Qty" totalsRowDxfId="205"/>
    <tableColumn id="3" xr3:uid="{E04D4708-647F-4243-9920-1FB75D90F048}" name="Item" totalsRowDxfId="204"/>
    <tableColumn id="4" xr3:uid="{7FCA7D8D-672D-7C48-972D-72B5D1C57244}" name="Description" totalsRowDxfId="203"/>
    <tableColumn id="5" xr3:uid="{6D566D2E-8E73-C545-8A46-445C26AD7C1C}" name="Amount" totalsRowFunction="sum" totalsRowDxfId="202"/>
  </tableColumns>
  <tableStyleInfo name="TableStyleLight1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38EAD1F-5743-434E-B24E-8067B364D8FE}" name="Table1812646690" displayName="Table1812646690" ref="K136:O152" totalsRowCount="1" headerRowDxfId="201">
  <autoFilter ref="K136:O151" xr:uid="{3A9E7210-BF2F-4B41-8969-043E62F1E3D1}">
    <filterColumn colId="0" hiddenButton="1"/>
    <filterColumn colId="1" hiddenButton="1"/>
    <filterColumn colId="2" hiddenButton="1"/>
    <filterColumn colId="3" hiddenButton="1"/>
    <filterColumn colId="4" hiddenButton="1"/>
  </autoFilter>
  <tableColumns count="5">
    <tableColumn id="1" xr3:uid="{841F4ED7-8F54-5F44-8A78-A8E34B1061F2}" name="Date" totalsRowLabel="Total" totalsRowDxfId="200"/>
    <tableColumn id="2" xr3:uid="{3DA886C4-32F5-AF45-B4BA-756BAFB3AA60}" name="Qty" totalsRowDxfId="199"/>
    <tableColumn id="3" xr3:uid="{F5FF40E8-2718-994E-8563-2FED7077AE01}" name="Item" totalsRowDxfId="198"/>
    <tableColumn id="4" xr3:uid="{0228E00F-21ED-E240-B416-A1EA357F5D26}" name="Description" totalsRowDxfId="197"/>
    <tableColumn id="5" xr3:uid="{A363DB2B-EBA9-4744-AE2A-BEBB54E3E42B}" name="Amount" totalsRowFunction="sum" totalsRowDxfId="196"/>
  </tableColumns>
  <tableStyleInfo name="TableStyleLight1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C88518B-4424-A54D-9B73-70E685031913}" name="Table1812646791" displayName="Table1812646791" ref="K161:O177" totalsRowCount="1" headerRowDxfId="195">
  <autoFilter ref="K161:O176" xr:uid="{46AAB98F-6C08-5F44-92DA-B70EB9BE2F50}">
    <filterColumn colId="0" hiddenButton="1"/>
    <filterColumn colId="1" hiddenButton="1"/>
    <filterColumn colId="2" hiddenButton="1"/>
    <filterColumn colId="3" hiddenButton="1"/>
    <filterColumn colId="4" hiddenButton="1"/>
  </autoFilter>
  <tableColumns count="5">
    <tableColumn id="1" xr3:uid="{7CD43E95-88A0-B743-8BDE-D88959FB6E91}" name="Date" totalsRowLabel="Total" totalsRowDxfId="194"/>
    <tableColumn id="2" xr3:uid="{7144CF7A-3743-A44C-94DA-3F4C64F9835C}" name="Qty" totalsRowDxfId="193"/>
    <tableColumn id="3" xr3:uid="{3486D390-9C69-F449-B120-AE6150A28350}" name="Item" totalsRowDxfId="192"/>
    <tableColumn id="4" xr3:uid="{3328BEDE-500E-1249-B888-FB0247343A76}" name="Description" totalsRowDxfId="191"/>
    <tableColumn id="5" xr3:uid="{DD9ADCA5-7109-1C47-B32C-E8BEB1E17846}" name="Amount" totalsRowFunction="sum" totalsRowDxfId="190"/>
  </tableColumns>
  <tableStyleInfo name="TableStyleLight1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CDDA9481-0DBC-4143-B999-E0EB8EC33E52}" name="Table1812646892" displayName="Table1812646892" ref="K186:O202" totalsRowCount="1" headerRowDxfId="189">
  <autoFilter ref="K186:O201" xr:uid="{D04302BB-D8BE-A847-A5FD-A5EA4D75CF0B}">
    <filterColumn colId="0" hiddenButton="1"/>
    <filterColumn colId="1" hiddenButton="1"/>
    <filterColumn colId="2" hiddenButton="1"/>
    <filterColumn colId="3" hiddenButton="1"/>
    <filterColumn colId="4" hiddenButton="1"/>
  </autoFilter>
  <tableColumns count="5">
    <tableColumn id="1" xr3:uid="{F694F4AB-6A68-3741-A20D-1AB9DD05BB0D}" name="Date" totalsRowLabel="Total" totalsRowDxfId="188"/>
    <tableColumn id="2" xr3:uid="{1AA392FD-D31A-184A-A326-F20BC2FA9CAB}" name="Qty" totalsRowDxfId="187"/>
    <tableColumn id="3" xr3:uid="{69EFEA3E-AA3D-4D4D-9D34-BCCC12F36FC9}" name="Item" totalsRowDxfId="186"/>
    <tableColumn id="4" xr3:uid="{8F7D1ED7-A4D9-044D-BC14-49BF35A51A59}" name="Description" totalsRowDxfId="185"/>
    <tableColumn id="5" xr3:uid="{281344A9-E46A-624C-8259-87B984C4FA77}" name="Amount" totalsRowFunction="sum" totalsRowDxfId="184"/>
  </tableColumns>
  <tableStyleInfo name="TableStyleLight1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C515D8C-45F7-6B48-8AAE-7216C92E91F7}" name="Table1812646993" displayName="Table1812646993" ref="K211:O227" totalsRowCount="1" headerRowDxfId="183">
  <autoFilter ref="K211:O226" xr:uid="{8510765D-B9E1-F34A-BCC2-64709569955F}">
    <filterColumn colId="0" hiddenButton="1"/>
    <filterColumn colId="1" hiddenButton="1"/>
    <filterColumn colId="2" hiddenButton="1"/>
    <filterColumn colId="3" hiddenButton="1"/>
    <filterColumn colId="4" hiddenButton="1"/>
  </autoFilter>
  <tableColumns count="5">
    <tableColumn id="1" xr3:uid="{E3D00BBD-AC36-8F47-BAF7-F7422E30A586}" name="Date" totalsRowLabel="Total" totalsRowDxfId="182"/>
    <tableColumn id="2" xr3:uid="{67474634-34BD-F045-AFEE-9A19E3AFD7CF}" name="Qty" totalsRowDxfId="181"/>
    <tableColumn id="3" xr3:uid="{82AE933C-F211-E04D-810B-BDCE83210498}" name="Item" totalsRowDxfId="180"/>
    <tableColumn id="4" xr3:uid="{BCEC41A2-92D5-5740-9983-E81134C73F94}" name="Description" totalsRowDxfId="179"/>
    <tableColumn id="5" xr3:uid="{4E08A23B-5B34-6A4B-B7BA-815B0BB50C5C}" name="Amount" totalsRowFunction="sum" totalsRowDxfId="178"/>
  </tableColumns>
  <tableStyleInfo name="TableStyleLight1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5B604943-21DD-5D44-99F5-19BD372CD304}" name="Table1812647094" displayName="Table1812647094" ref="K236:O252" totalsRowCount="1" headerRowDxfId="177">
  <autoFilter ref="K236:O251" xr:uid="{7C59B3EE-C444-3145-8745-D9897C25FA03}">
    <filterColumn colId="0" hiddenButton="1"/>
    <filterColumn colId="1" hiddenButton="1"/>
    <filterColumn colId="2" hiddenButton="1"/>
    <filterColumn colId="3" hiddenButton="1"/>
    <filterColumn colId="4" hiddenButton="1"/>
  </autoFilter>
  <tableColumns count="5">
    <tableColumn id="1" xr3:uid="{D5229CF3-5525-D243-AB1E-E88489987DC1}" name="Date" totalsRowLabel="Total" totalsRowDxfId="176"/>
    <tableColumn id="2" xr3:uid="{0112647E-7E67-4142-9210-4586F276B62B}" name="Qty" totalsRowDxfId="175"/>
    <tableColumn id="3" xr3:uid="{C54A6291-9604-9248-9EF9-E115EED2812E}" name="Item" totalsRowDxfId="174"/>
    <tableColumn id="4" xr3:uid="{17A73179-7D01-1345-A848-39C5E32D7851}" name="Description" totalsRowDxfId="173"/>
    <tableColumn id="5" xr3:uid="{65F5A77A-E3C0-9E4D-BA24-F6E647577664}" name="Amount" totalsRowFunction="sum" totalsRowDxfId="172"/>
  </tableColumns>
  <tableStyleInfo name="TableStyleLight1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A04528B9-94AD-2B4E-85EB-33392872272D}" name="Table1812647195" displayName="Table1812647195" ref="K261:O277" totalsRowCount="1" headerRowDxfId="171">
  <autoFilter ref="K261:O276" xr:uid="{341C024B-7013-D14A-9415-80CF4B9133A0}">
    <filterColumn colId="0" hiddenButton="1"/>
    <filterColumn colId="1" hiddenButton="1"/>
    <filterColumn colId="2" hiddenButton="1"/>
    <filterColumn colId="3" hiddenButton="1"/>
    <filterColumn colId="4" hiddenButton="1"/>
  </autoFilter>
  <tableColumns count="5">
    <tableColumn id="1" xr3:uid="{7BC1C901-B012-B048-B695-0C119EB54A66}" name="Date" totalsRowLabel="Total" totalsRowDxfId="170"/>
    <tableColumn id="2" xr3:uid="{38CD0F20-DC63-6741-9BA0-9CB448ACD596}" name="Qty" totalsRowDxfId="169"/>
    <tableColumn id="3" xr3:uid="{83915D07-147E-DD40-AEF0-320AEFBB04AA}" name="Item" totalsRowDxfId="168"/>
    <tableColumn id="4" xr3:uid="{2AAC1871-AFA1-6645-849A-5CE41CF57E5C}" name="Description" totalsRowDxfId="167"/>
    <tableColumn id="5" xr3:uid="{F66811C9-6DC3-EB40-8931-DEDDE3064DB8}" name="Amount" totalsRowFunction="sum" totalsRowDxfId="166"/>
  </tableColumns>
  <tableStyleInfo name="TableStyleLight1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332F93D3-0629-CE46-8921-7493C5E0CA2F}" name="Table1812647296" displayName="Table1812647296" ref="K286:O302" totalsRowCount="1" headerRowDxfId="165">
  <autoFilter ref="K286:O301" xr:uid="{56A38B24-EF31-E34D-B40F-E48E2A464250}">
    <filterColumn colId="0" hiddenButton="1"/>
    <filterColumn colId="1" hiddenButton="1"/>
    <filterColumn colId="2" hiddenButton="1"/>
    <filterColumn colId="3" hiddenButton="1"/>
    <filterColumn colId="4" hiddenButton="1"/>
  </autoFilter>
  <tableColumns count="5">
    <tableColumn id="1" xr3:uid="{9398D4A2-6636-9C48-B288-7394ACA54C67}" name="Date" totalsRowLabel="Total" totalsRowDxfId="164"/>
    <tableColumn id="2" xr3:uid="{8F9ABB43-EEB0-414B-AD23-0CB24E708F15}" name="Qty" totalsRowDxfId="163"/>
    <tableColumn id="3" xr3:uid="{FA25D044-4890-3045-9675-C9C403A08AC7}" name="Item" totalsRowDxfId="162"/>
    <tableColumn id="4" xr3:uid="{BED4AE3A-35D8-FA47-8EEA-1F0C3ED7484D}" name="Description" totalsRowDxfId="161"/>
    <tableColumn id="5" xr3:uid="{2BB04DBA-1A6E-AE41-BB0B-5AD76D8AC3EF}" name="Amount" totalsRowFunction="sum" totalsRowDxfId="160"/>
  </tableColumns>
  <tableStyleInfo name="TableStyleLight1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60F50C23-6E7A-D647-8923-B69EF0CC3E79}" name="Table1597" displayName="Table1597" ref="B11:G27" totalsRowCount="1" headerRowDxfId="159">
  <autoFilter ref="B11:G26"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1D3BCB07-F78F-F645-BA6D-382DF52A4E2B}" name="Date" totalsRowLabel="Total" totalsRowDxfId="158"/>
    <tableColumn id="2" xr3:uid="{88C4392A-A51C-A546-8E32-655251DDAB77}" name="Qty" totalsRowDxfId="157"/>
    <tableColumn id="3" xr3:uid="{56D5ACA0-A451-E54F-AFC3-8B373D53EB34}" name="Item" totalsRowDxfId="156"/>
    <tableColumn id="4" xr3:uid="{9D6AE4ED-4685-C047-A223-A5B6416E70EB}" name="Description" totalsRowDxfId="155"/>
    <tableColumn id="5" xr3:uid="{E68FEA5A-99D9-3A49-ABFA-ED4EE060EFB4}" name="Paid by" totalsRowDxfId="154"/>
    <tableColumn id="6" xr3:uid="{A7811622-15C8-D049-87EE-F00E62ACDA0B}" name="Cost" totalsRowFunction="sum" totalsRowDxfId="153"/>
  </tableColumns>
  <tableStyleInfo name="TableStyleLight1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70073E1B-0E49-9542-AC91-C1E6122D80A4}" name="Table152398" displayName="Table152398" ref="B36:G52" totalsRowCount="1" headerRowDxfId="152">
  <autoFilter ref="B36:G51" xr:uid="{D89B8CDA-B83D-3840-BD32-77061C0C66C1}">
    <filterColumn colId="0" hiddenButton="1"/>
    <filterColumn colId="1" hiddenButton="1"/>
    <filterColumn colId="2" hiddenButton="1"/>
    <filterColumn colId="3" hiddenButton="1"/>
    <filterColumn colId="4" hiddenButton="1"/>
    <filterColumn colId="5" hiddenButton="1"/>
  </autoFilter>
  <tableColumns count="6">
    <tableColumn id="1" xr3:uid="{FB282A12-DE8B-D348-983F-7C8A4A79DF86}" name="Date" totalsRowLabel="Total" totalsRowDxfId="151"/>
    <tableColumn id="2" xr3:uid="{2AE6DA3C-DE10-AC41-A97C-ED829338C108}" name="Qty" totalsRowDxfId="150"/>
    <tableColumn id="3" xr3:uid="{CD8E2D41-3AC2-4C4C-81BD-64BDB9E7E199}" name="Item" totalsRowDxfId="149"/>
    <tableColumn id="4" xr3:uid="{ED0616FD-D75D-B54F-9CC6-F4745FCB7BA0}" name="Description" totalsRowDxfId="148"/>
    <tableColumn id="5" xr3:uid="{FB1F6CF8-071D-1245-9174-096B526E2F00}" name="Paid by" totalsRowDxfId="147"/>
    <tableColumn id="6" xr3:uid="{276B5396-3C94-5A4D-88EA-C553DCF999E8}" name="Cost" totalsRowFunction="sum" totalsRowDxfId="146"/>
  </tableColumns>
  <tableStyleInfo name="TableStyleLight1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A473559-8799-9B4B-A85F-26C473C19139}" name="Table15232499" displayName="Table15232499" ref="B61:G77" totalsRowCount="1" headerRowDxfId="145">
  <autoFilter ref="B61:G76" xr:uid="{EAB82C0F-A4AA-4D4F-AE33-24F38107B8C7}">
    <filterColumn colId="0" hiddenButton="1"/>
    <filterColumn colId="1" hiddenButton="1"/>
    <filterColumn colId="2" hiddenButton="1"/>
    <filterColumn colId="3" hiddenButton="1"/>
    <filterColumn colId="4" hiddenButton="1"/>
    <filterColumn colId="5" hiddenButton="1"/>
  </autoFilter>
  <tableColumns count="6">
    <tableColumn id="1" xr3:uid="{329A7EDE-A1A1-4C41-8164-67B6A9FD140A}" name="Date" totalsRowLabel="Total" totalsRowDxfId="144"/>
    <tableColumn id="2" xr3:uid="{80D0E92B-6278-B34C-8270-93C79382943A}" name="Qty" totalsRowDxfId="143"/>
    <tableColumn id="3" xr3:uid="{77D34F82-8124-B544-960B-6C9CFB46044D}" name="Item" totalsRowDxfId="142"/>
    <tableColumn id="4" xr3:uid="{02ECC7B1-F860-B847-AC62-F904AFA25CBC}" name="Description" totalsRowDxfId="141"/>
    <tableColumn id="5" xr3:uid="{9C42FA86-29C2-4347-BE56-4B3D1AFD1BAA}" name="Paid by" totalsRowDxfId="140"/>
    <tableColumn id="6" xr3:uid="{BEC17125-E081-1A4B-9140-BD4FC9F073FD}" name="Cost" totalsRowFunction="sum" totalsRowDxfId="139"/>
  </tableColumns>
  <tableStyleInfo name="TableStyleLight1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1E987161-C47F-014E-AD3C-59D1D1E2D7DE}" name="Table152342100" displayName="Table152342100" ref="B86:G102" totalsRowCount="1" headerRowDxfId="138">
  <autoFilter ref="B86:G101" xr:uid="{C5975236-2530-A94D-B1FE-3D6CE6B424E6}">
    <filterColumn colId="0" hiddenButton="1"/>
    <filterColumn colId="1" hiddenButton="1"/>
    <filterColumn colId="2" hiddenButton="1"/>
    <filterColumn colId="3" hiddenButton="1"/>
    <filterColumn colId="4" hiddenButton="1"/>
    <filterColumn colId="5" hiddenButton="1"/>
  </autoFilter>
  <tableColumns count="6">
    <tableColumn id="1" xr3:uid="{ACE6AD52-4F39-D448-A31F-203B0AC67535}" name="Date" totalsRowLabel="Total" totalsRowDxfId="137"/>
    <tableColumn id="2" xr3:uid="{83868618-3F8F-874F-9387-25311DBAF1F4}" name="Qty" totalsRowDxfId="136"/>
    <tableColumn id="3" xr3:uid="{7186A8FD-C830-0144-ACAD-E10EF28656D4}" name="Item" totalsRowDxfId="135"/>
    <tableColumn id="4" xr3:uid="{CEB3F739-42A8-144B-957D-2A27923CBEF1}" name="Description" totalsRowDxfId="134"/>
    <tableColumn id="5" xr3:uid="{D4DB6A18-6B3E-3843-A02C-122DB20149DE}" name="Paid by" totalsRowDxfId="133"/>
    <tableColumn id="6" xr3:uid="{CB2EF523-9994-1C43-91E3-012A8E82D16B}" name="Cost" totalsRowFunction="sum" totalsRowDxfId="132"/>
  </tableColumns>
  <tableStyleInfo name="TableStyleLight1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3139EF9B-9C18-8243-90B9-D14E57DF4D92}" name="Table152343101" displayName="Table152343101" ref="B111:G127" totalsRowCount="1" headerRowDxfId="131">
  <autoFilter ref="B111:G126" xr:uid="{DCCAE5AF-6B80-354E-9844-183571804602}">
    <filterColumn colId="0" hiddenButton="1"/>
    <filterColumn colId="1" hiddenButton="1"/>
    <filterColumn colId="2" hiddenButton="1"/>
    <filterColumn colId="3" hiddenButton="1"/>
    <filterColumn colId="4" hiddenButton="1"/>
    <filterColumn colId="5" hiddenButton="1"/>
  </autoFilter>
  <tableColumns count="6">
    <tableColumn id="1" xr3:uid="{5DF33FAA-9146-4648-86EE-013805D3B802}" name="Date" totalsRowLabel="Total" totalsRowDxfId="130"/>
    <tableColumn id="2" xr3:uid="{8C859940-E6DB-754D-B59D-0A820E4A55AF}" name="Qty" totalsRowDxfId="129"/>
    <tableColumn id="3" xr3:uid="{989CF90F-A032-D643-91CC-58D702238FD3}" name="Item" totalsRowDxfId="128"/>
    <tableColumn id="4" xr3:uid="{85509A9E-631E-4D43-87C3-9BEA5027157D}" name="Description" totalsRowDxfId="127"/>
    <tableColumn id="5" xr3:uid="{67E6FCE1-F8D1-0D47-95F4-58ED69A3457F}" name="Paid by" totalsRowDxfId="126"/>
    <tableColumn id="6" xr3:uid="{08D2241E-11B5-0B46-BC15-1A2274A47C13}" name="Cost" totalsRowFunction="sum" totalsRowDxfId="125"/>
  </tableColumns>
  <tableStyleInfo name="TableStyleLight1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B736FFDB-977F-A04F-9B87-AA2A1FC16FD6}" name="Table152344102" displayName="Table152344102" ref="B136:G152" totalsRowCount="1" headerRowDxfId="124">
  <autoFilter ref="B136:G151" xr:uid="{30F4C6EE-8006-6240-AB77-BB2F23606ABE}">
    <filterColumn colId="0" hiddenButton="1"/>
    <filterColumn colId="1" hiddenButton="1"/>
    <filterColumn colId="2" hiddenButton="1"/>
    <filterColumn colId="3" hiddenButton="1"/>
    <filterColumn colId="4" hiddenButton="1"/>
    <filterColumn colId="5" hiddenButton="1"/>
  </autoFilter>
  <tableColumns count="6">
    <tableColumn id="1" xr3:uid="{7F30C9EA-4558-8747-A3F9-B0B1F7F722A4}" name="Date" totalsRowLabel="Total" totalsRowDxfId="123"/>
    <tableColumn id="2" xr3:uid="{F2B7B198-3273-9A44-9778-17DA80E1B528}" name="Qty" totalsRowDxfId="122"/>
    <tableColumn id="3" xr3:uid="{9C1959CB-9B21-094C-AD9E-253392FB4EB9}" name="Item" totalsRowDxfId="121"/>
    <tableColumn id="4" xr3:uid="{8ED17FAD-C878-344F-8E36-F15EBE67FED1}" name="Description" totalsRowDxfId="120"/>
    <tableColumn id="5" xr3:uid="{63843305-E0A3-1B4F-BA16-18EABFB05178}" name="Paid by" totalsRowDxfId="119"/>
    <tableColumn id="6" xr3:uid="{E9994324-645C-B24E-BAA6-123D89686DD6}" name="Cost" totalsRowFunction="sum" totalsRowDxfId="118"/>
  </tableColumns>
  <tableStyleInfo name="TableStyleLight1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FAD3261-C798-334D-ACC8-2BD9B0EFE07E}" name="Table152345103" displayName="Table152345103" ref="B161:G177" totalsRowCount="1" headerRowDxfId="117">
  <autoFilter ref="B161:G176" xr:uid="{DFA1E896-D7D8-F644-8A24-FAE6E3A8E279}">
    <filterColumn colId="0" hiddenButton="1"/>
    <filterColumn colId="1" hiddenButton="1"/>
    <filterColumn colId="2" hiddenButton="1"/>
    <filterColumn colId="3" hiddenButton="1"/>
    <filterColumn colId="4" hiddenButton="1"/>
    <filterColumn colId="5" hiddenButton="1"/>
  </autoFilter>
  <tableColumns count="6">
    <tableColumn id="1" xr3:uid="{731CD0D8-3192-B049-B025-A6521B7BAD2D}" name="Date" totalsRowLabel="Total" totalsRowDxfId="116"/>
    <tableColumn id="2" xr3:uid="{FB759D4C-12B0-4046-B64A-2C6AE94BE2F7}" name="Qty" totalsRowDxfId="115"/>
    <tableColumn id="3" xr3:uid="{781A6685-5FBE-744E-A14F-4D3AF4381279}" name="Item" totalsRowDxfId="114"/>
    <tableColumn id="4" xr3:uid="{847A3B3A-4290-994C-BC83-12C2208B09AC}" name="Description" totalsRowDxfId="113"/>
    <tableColumn id="5" xr3:uid="{4D03E1BA-3E32-BD41-88B0-05E0A6591A81}" name="Paid by" totalsRowDxfId="112"/>
    <tableColumn id="6" xr3:uid="{3F3CEC85-5E24-4340-AC14-A6E9AC4C1874}" name="Cost" totalsRowFunction="sum" totalsRowDxfId="111"/>
  </tableColumns>
  <tableStyleInfo name="TableStyleLight1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B216715B-039F-5144-918D-F2F593CE0558}" name="Table152346104" displayName="Table152346104" ref="B186:G202" totalsRowCount="1" headerRowDxfId="110">
  <autoFilter ref="B186:G201" xr:uid="{8A60188F-90FB-B444-9574-B473461701E0}">
    <filterColumn colId="0" hiddenButton="1"/>
    <filterColumn colId="1" hiddenButton="1"/>
    <filterColumn colId="2" hiddenButton="1"/>
    <filterColumn colId="3" hiddenButton="1"/>
    <filterColumn colId="4" hiddenButton="1"/>
    <filterColumn colId="5" hiddenButton="1"/>
  </autoFilter>
  <tableColumns count="6">
    <tableColumn id="1" xr3:uid="{543A2FDE-322E-FA4D-9F6F-4CA682B26005}" name="Date" totalsRowLabel="Total" totalsRowDxfId="109"/>
    <tableColumn id="2" xr3:uid="{5B54A0DE-F2AA-C24A-AFC7-95B968F02321}" name="Qty" totalsRowDxfId="108"/>
    <tableColumn id="3" xr3:uid="{CEA3C601-078C-B045-9C8D-5A6B5650A56C}" name="Item" totalsRowDxfId="107"/>
    <tableColumn id="4" xr3:uid="{E705FAC4-8A95-C64E-BF4D-09DFE4D36880}" name="Description" totalsRowDxfId="106"/>
    <tableColumn id="5" xr3:uid="{C0D367F1-2EA6-FC45-BFCB-AC33B9ED83F2}" name="Paid by" totalsRowDxfId="105"/>
    <tableColumn id="6" xr3:uid="{0DC67803-88E8-0B4E-94C5-0A4754BB8D7A}" name="Cost" totalsRowFunction="sum" totalsRowDxfId="104"/>
  </tableColumns>
  <tableStyleInfo name="TableStyleLight1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EC4C695D-3D49-F344-AC33-1FA711AE945C}" name="Table152347105" displayName="Table152347105" ref="B211:G227" totalsRowCount="1" headerRowDxfId="103">
  <autoFilter ref="B211:G226" xr:uid="{E3CA2084-FD74-084E-B777-55B32527A90B}">
    <filterColumn colId="0" hiddenButton="1"/>
    <filterColumn colId="1" hiddenButton="1"/>
    <filterColumn colId="2" hiddenButton="1"/>
    <filterColumn colId="3" hiddenButton="1"/>
    <filterColumn colId="4" hiddenButton="1"/>
    <filterColumn colId="5" hiddenButton="1"/>
  </autoFilter>
  <tableColumns count="6">
    <tableColumn id="1" xr3:uid="{EF23CF97-45F3-B348-A38D-38C3CE9029DB}" name="Date" totalsRowLabel="Total" totalsRowDxfId="102"/>
    <tableColumn id="2" xr3:uid="{6E101270-FFE4-D541-9D40-EB8649B4E038}" name="Qty" totalsRowDxfId="101"/>
    <tableColumn id="3" xr3:uid="{69982DE9-6386-7F4D-B10F-A3CB1E6D205D}" name="Item" totalsRowDxfId="100"/>
    <tableColumn id="4" xr3:uid="{13E389FF-3EA7-514D-9D54-18443B9B57A5}" name="Description" totalsRowDxfId="99"/>
    <tableColumn id="5" xr3:uid="{E6D9F77A-0F28-8A48-BB93-3F3572A6DF2A}" name="Paid by" totalsRowDxfId="98"/>
    <tableColumn id="6" xr3:uid="{F6D9958D-A44D-8943-8495-A2458ACB88C4}" name="Cost" totalsRowFunction="sum" totalsRowDxfId="97"/>
  </tableColumns>
  <tableStyleInfo name="TableStyleLight1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6F155C5F-52A3-4244-857D-9B31772A5005}" name="Table152348106" displayName="Table152348106" ref="B236:G252" totalsRowCount="1" headerRowDxfId="96">
  <autoFilter ref="B236:G251" xr:uid="{2CC22DB8-7B55-1D4C-BB70-C83123B836A2}">
    <filterColumn colId="0" hiddenButton="1"/>
    <filterColumn colId="1" hiddenButton="1"/>
    <filterColumn colId="2" hiddenButton="1"/>
    <filterColumn colId="3" hiddenButton="1"/>
    <filterColumn colId="4" hiddenButton="1"/>
    <filterColumn colId="5" hiddenButton="1"/>
  </autoFilter>
  <tableColumns count="6">
    <tableColumn id="1" xr3:uid="{7A801D49-288C-4B4C-B314-FA7C067A89FC}" name="Date" totalsRowLabel="Total" totalsRowDxfId="95"/>
    <tableColumn id="2" xr3:uid="{FC20A3BE-ECD1-1B42-B9E4-E1CB6B949494}" name="Qty" totalsRowDxfId="94"/>
    <tableColumn id="3" xr3:uid="{AE0E3F73-AFA4-BA4A-A493-77F9F5FAC186}" name="Item" totalsRowDxfId="93"/>
    <tableColumn id="4" xr3:uid="{28216A9A-CA99-C443-B3FE-AC9E93FD01C9}" name="Description" totalsRowDxfId="92"/>
    <tableColumn id="5" xr3:uid="{B5694933-7720-244B-BDAD-4CF780BB6584}" name="Paid by" totalsRowDxfId="91"/>
    <tableColumn id="6" xr3:uid="{FBAF96F7-AE57-4D43-8535-08D3F7AFE98C}" name="Cost" totalsRowFunction="sum" totalsRowDxfId="90"/>
  </tableColumns>
  <tableStyleInfo name="TableStyleLight1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E50D57E-D8D5-2B47-9AF7-9B52799B8C6D}" name="Table152349107" displayName="Table152349107" ref="B261:G277" totalsRowCount="1" headerRowDxfId="89">
  <autoFilter ref="B261:G276" xr:uid="{3B658B33-272C-9F45-9835-CD5B0CB6757D}">
    <filterColumn colId="0" hiddenButton="1"/>
    <filterColumn colId="1" hiddenButton="1"/>
    <filterColumn colId="2" hiddenButton="1"/>
    <filterColumn colId="3" hiddenButton="1"/>
    <filterColumn colId="4" hiddenButton="1"/>
    <filterColumn colId="5" hiddenButton="1"/>
  </autoFilter>
  <tableColumns count="6">
    <tableColumn id="1" xr3:uid="{3B58B8B1-4591-5048-843E-20F1E3891531}" name="Date" totalsRowLabel="Total" totalsRowDxfId="88"/>
    <tableColumn id="2" xr3:uid="{A6FC1496-E7F8-4D40-A40B-D727413F8090}" name="Qty" totalsRowDxfId="87"/>
    <tableColumn id="3" xr3:uid="{C1DAF062-18D4-FC44-BD4F-29E588CEFC22}" name="Item" totalsRowDxfId="86"/>
    <tableColumn id="4" xr3:uid="{43FC3470-3EAA-824D-A4E8-BD53A3E05C1D}" name="Description" totalsRowDxfId="85"/>
    <tableColumn id="5" xr3:uid="{9056A895-E859-9843-B2DA-A0CBB3AB657B}" name="Paid by" totalsRowDxfId="84"/>
    <tableColumn id="6" xr3:uid="{770760F1-5AED-6749-8A63-AD77630B7659}" name="Cost" totalsRowFunction="sum" totalsRowDxfId="83"/>
  </tableColumns>
  <tableStyleInfo name="TableStyleLight1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C652F7B5-D2AE-C447-9BC7-DFC95530AE1A}" name="Table15234950108" displayName="Table15234950108" ref="B286:G302" totalsRowCount="1" headerRowDxfId="82">
  <autoFilter ref="B286:G301" xr:uid="{CB537720-79D2-DE42-AB4B-F9E6E19F7C9F}">
    <filterColumn colId="0" hiddenButton="1"/>
    <filterColumn colId="1" hiddenButton="1"/>
    <filterColumn colId="2" hiddenButton="1"/>
    <filterColumn colId="3" hiddenButton="1"/>
    <filterColumn colId="4" hiddenButton="1"/>
    <filterColumn colId="5" hiddenButton="1"/>
  </autoFilter>
  <tableColumns count="6">
    <tableColumn id="1" xr3:uid="{C3FC2AD6-A6A3-4147-8E9E-847884BB4092}" name="Date" totalsRowLabel="Total" totalsRowDxfId="81"/>
    <tableColumn id="2" xr3:uid="{A2BC83FD-4DA4-CD45-B18A-E2C9E65AEF77}" name="Qty" totalsRowDxfId="80"/>
    <tableColumn id="3" xr3:uid="{61671DD8-A967-7146-982D-D2C4EF8395A2}" name="Item" totalsRowDxfId="79"/>
    <tableColumn id="4" xr3:uid="{6DCE5233-DB10-FB47-BB3C-603107302256}" name="Description" totalsRowDxfId="78"/>
    <tableColumn id="5" xr3:uid="{7E6C0D80-4301-8742-939D-A42F002B85A2}" name="Paid by" totalsRowDxfId="77"/>
    <tableColumn id="6" xr3:uid="{A926DFB1-5A21-2648-AB62-30854AA25BE3}" name="Cost" totalsRowFunction="sum" totalsRowDxfId="76"/>
  </tableColumns>
  <tableStyleInfo name="TableStyleLight1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79A2D935-46FC-3B48-BA16-4E1CCF8F8A1B}" name="Table17109" displayName="Table17109" ref="K11:O27" totalsRowCount="1" headerRowDxfId="75">
  <autoFilter ref="K11:O26" xr:uid="{A648A892-1FFD-C243-8FD4-5BA8F0664847}">
    <filterColumn colId="0" hiddenButton="1"/>
    <filterColumn colId="1" hiddenButton="1"/>
    <filterColumn colId="2" hiddenButton="1"/>
    <filterColumn colId="3" hiddenButton="1"/>
    <filterColumn colId="4" hiddenButton="1"/>
  </autoFilter>
  <tableColumns count="5">
    <tableColumn id="1" xr3:uid="{064DBA0B-972F-094F-BA18-E723EBA4C0D6}" name="Date" totalsRowLabel="Total" totalsRowDxfId="74"/>
    <tableColumn id="2" xr3:uid="{82C9D0FB-4D1D-0C49-B6CB-04F7A91DA201}" name="Qty" totalsRowDxfId="73"/>
    <tableColumn id="3" xr3:uid="{2C9E0449-D538-284A-8B15-22355F548B88}" name="Item" totalsRowDxfId="72"/>
    <tableColumn id="4" xr3:uid="{B4999F6C-C07A-A744-AB11-E7C076B62DF2}" name="Description" totalsRowDxfId="71"/>
    <tableColumn id="5" xr3:uid="{A8D045EA-F132-1742-8CD9-9EFCC7D3FF83}" name="Amount" totalsRowFunction="sum" totalsRowDxfId="70"/>
  </tableColumns>
  <tableStyleInfo name="TableStyleLight1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A338BE4D-BF70-2A4B-B06E-629F78F337D3}" name="Table1812110" displayName="Table1812110" ref="K36:O52" totalsRowCount="1" headerRowDxfId="69">
  <autoFilter ref="K36:O51" xr:uid="{6C5635D4-99EF-0349-BF5A-B92E14021C3D}">
    <filterColumn colId="0" hiddenButton="1"/>
    <filterColumn colId="1" hiddenButton="1"/>
    <filterColumn colId="2" hiddenButton="1"/>
    <filterColumn colId="3" hiddenButton="1"/>
    <filterColumn colId="4" hiddenButton="1"/>
  </autoFilter>
  <tableColumns count="5">
    <tableColumn id="1" xr3:uid="{4A2D5E66-FABC-D449-A594-CAF105029FF6}" name="Date" totalsRowLabel="Total" totalsRowDxfId="68"/>
    <tableColumn id="2" xr3:uid="{2577CAB6-C487-304A-91DA-DB1C1F20FC86}" name="Qty" totalsRowDxfId="67"/>
    <tableColumn id="3" xr3:uid="{A9F2966E-D3CF-FC4B-9712-4F6BCA0DE4DE}" name="Item" totalsRowDxfId="66"/>
    <tableColumn id="4" xr3:uid="{F9BB5228-570E-8947-B249-C2873C5D978C}" name="Description" totalsRowDxfId="65"/>
    <tableColumn id="5" xr3:uid="{3FE27887-D721-AC42-B8CA-3EFFD92BAAD9}" name="Amount" totalsRowFunction="sum" totalsRowDxfId="64"/>
  </tableColumns>
  <tableStyleInfo name="TableStyleLight1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5F47A9E-3735-2546-BB43-CB1015508FFE}" name="Table181263111" displayName="Table181263111" ref="K61:O77" totalsRowCount="1" headerRowDxfId="63">
  <autoFilter ref="K61:O76" xr:uid="{5E14F2FF-BAFA-8242-86CE-75AB378A5DC7}">
    <filterColumn colId="0" hiddenButton="1"/>
    <filterColumn colId="1" hiddenButton="1"/>
    <filterColumn colId="2" hiddenButton="1"/>
    <filterColumn colId="3" hiddenButton="1"/>
    <filterColumn colId="4" hiddenButton="1"/>
  </autoFilter>
  <tableColumns count="5">
    <tableColumn id="1" xr3:uid="{7DEBD172-93D6-F443-A47A-023FA520C147}" name="Date" totalsRowLabel="Total" totalsRowDxfId="62"/>
    <tableColumn id="2" xr3:uid="{07554583-4B09-8C41-8A8E-23AC2DFED6BD}" name="Qty" totalsRowDxfId="61"/>
    <tableColumn id="3" xr3:uid="{2D18E84D-2A39-5F49-97EA-C6586E24F028}" name="Item" totalsRowDxfId="60"/>
    <tableColumn id="4" xr3:uid="{3E923838-F984-3642-B33A-2F706BB9BFBC}" name="Description" totalsRowDxfId="59"/>
    <tableColumn id="5" xr3:uid="{0A48E04E-04DB-D64C-ABB4-AAE345A7F8BE}" name="Amount" totalsRowFunction="sum" totalsRowDxfId="58"/>
  </tableColumns>
  <tableStyleInfo name="TableStyleLight1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35BFE659-C87F-EC46-97D8-A2B2EC235421}" name="Table181264112" displayName="Table181264112" ref="K86:O102" totalsRowCount="1" headerRowDxfId="57">
  <autoFilter ref="K86:O101" xr:uid="{83A5BAAF-0BB4-DF45-8341-0F4D4A359333}">
    <filterColumn colId="0" hiddenButton="1"/>
    <filterColumn colId="1" hiddenButton="1"/>
    <filterColumn colId="2" hiddenButton="1"/>
    <filterColumn colId="3" hiddenButton="1"/>
    <filterColumn colId="4" hiddenButton="1"/>
  </autoFilter>
  <tableColumns count="5">
    <tableColumn id="1" xr3:uid="{B251FEDA-F0AF-5448-BD79-8FE5BE53B387}" name="Date" totalsRowLabel="Total" totalsRowDxfId="56"/>
    <tableColumn id="2" xr3:uid="{9F3595C3-1404-664C-8A5B-9F7DAFA6407A}" name="Qty" totalsRowDxfId="55"/>
    <tableColumn id="3" xr3:uid="{7F1D5ED8-BBDE-1B47-9A8A-91FF6E51B3EC}" name="Item" totalsRowDxfId="54"/>
    <tableColumn id="4" xr3:uid="{0DF03808-97BE-9F46-8A9F-FC85AC284E31}" name="Description" totalsRowDxfId="53"/>
    <tableColumn id="5" xr3:uid="{CBC00AA6-9EB2-5E47-BAA0-3655B5A2AE5B}" name="Amount" totalsRowFunction="sum" totalsRowDxfId="52"/>
  </tableColumns>
  <tableStyleInfo name="TableStyleLight1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D396C71B-32FD-C049-B0D4-CF01613DF595}" name="Table18126465113" displayName="Table18126465113" ref="K111:O127" totalsRowCount="1" headerRowDxfId="51">
  <autoFilter ref="K111:O126" xr:uid="{286899F6-A16F-1647-9385-78445C3D0164}">
    <filterColumn colId="0" hiddenButton="1"/>
    <filterColumn colId="1" hiddenButton="1"/>
    <filterColumn colId="2" hiddenButton="1"/>
    <filterColumn colId="3" hiddenButton="1"/>
    <filterColumn colId="4" hiddenButton="1"/>
  </autoFilter>
  <tableColumns count="5">
    <tableColumn id="1" xr3:uid="{6CBD4F2E-73C3-1D44-B078-36B7BA54E392}" name="Date" totalsRowLabel="Total" totalsRowDxfId="50"/>
    <tableColumn id="2" xr3:uid="{35DA0606-EA8C-4344-978E-2D4CB203272B}" name="Qty" totalsRowDxfId="49"/>
    <tableColumn id="3" xr3:uid="{85C6144E-1E78-B14A-82C1-64729640ABE0}" name="Item" totalsRowDxfId="48"/>
    <tableColumn id="4" xr3:uid="{DE0561D8-44A0-0F41-B44F-457251C52D44}" name="Description" totalsRowDxfId="47"/>
    <tableColumn id="5" xr3:uid="{13A952D8-4500-7E47-8130-07B24A37E2F2}" name="Amount" totalsRowFunction="sum" totalsRowDxfId="46"/>
  </tableColumns>
  <tableStyleInfo name="TableStyleLight1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D082A70-8610-A24A-A1A4-4062CF28ECCB}" name="Table18126466114" displayName="Table18126466114" ref="K136:O152" totalsRowCount="1" headerRowDxfId="45">
  <autoFilter ref="K136:O151" xr:uid="{3A9E7210-BF2F-4B41-8969-043E62F1E3D1}">
    <filterColumn colId="0" hiddenButton="1"/>
    <filterColumn colId="1" hiddenButton="1"/>
    <filterColumn colId="2" hiddenButton="1"/>
    <filterColumn colId="3" hiddenButton="1"/>
    <filterColumn colId="4" hiddenButton="1"/>
  </autoFilter>
  <tableColumns count="5">
    <tableColumn id="1" xr3:uid="{87B8838A-6067-4140-B383-204BB88A6178}" name="Date" totalsRowLabel="Total" totalsRowDxfId="44"/>
    <tableColumn id="2" xr3:uid="{9E63E261-C501-C946-AC1E-F41B3F3339D5}" name="Qty" totalsRowDxfId="43"/>
    <tableColumn id="3" xr3:uid="{C144A2C4-DDC6-2240-A1DE-C544FF2E43E6}" name="Item" totalsRowDxfId="42"/>
    <tableColumn id="4" xr3:uid="{63C6E08F-8DCF-A54A-9D49-89F7705D5668}" name="Description" totalsRowDxfId="41"/>
    <tableColumn id="5" xr3:uid="{E8F34E5F-9E4F-D54B-9F17-1C11FB4B88F3}" name="Amount" totalsRowFunction="sum" totalsRowDxfId="40"/>
  </tableColumns>
  <tableStyleInfo name="TableStyleLight1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3BA2AE0E-F257-8945-89AE-FA6FA8A40D69}" name="Table18126467115" displayName="Table18126467115" ref="K161:O177" totalsRowCount="1" headerRowDxfId="39">
  <autoFilter ref="K161:O176" xr:uid="{46AAB98F-6C08-5F44-92DA-B70EB9BE2F50}">
    <filterColumn colId="0" hiddenButton="1"/>
    <filterColumn colId="1" hiddenButton="1"/>
    <filterColumn colId="2" hiddenButton="1"/>
    <filterColumn colId="3" hiddenButton="1"/>
    <filterColumn colId="4" hiddenButton="1"/>
  </autoFilter>
  <tableColumns count="5">
    <tableColumn id="1" xr3:uid="{8BC39977-0980-EC48-B53F-75C0EF9FF9D2}" name="Date" totalsRowLabel="Total" totalsRowDxfId="38"/>
    <tableColumn id="2" xr3:uid="{BB41A533-9879-CF46-B8CC-69BBBD786142}" name="Qty" totalsRowDxfId="37"/>
    <tableColumn id="3" xr3:uid="{977D3887-B52C-5442-B725-E00DD869F7FE}" name="Item" totalsRowDxfId="36"/>
    <tableColumn id="4" xr3:uid="{880DD9BC-93C7-D74A-8EEC-4A2EE06BB505}" name="Description" totalsRowDxfId="35"/>
    <tableColumn id="5" xr3:uid="{8029E753-9183-CE45-9406-0F100038C197}" name="Amount" totalsRowFunction="sum" totalsRowDxfId="34"/>
  </tableColumns>
  <tableStyleInfo name="TableStyleLight1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1B5234C7-E538-0A4F-8161-665B2C69B440}" name="Table18126468116" displayName="Table18126468116" ref="K186:O202" totalsRowCount="1" headerRowDxfId="33">
  <autoFilter ref="K186:O201" xr:uid="{D04302BB-D8BE-A847-A5FD-A5EA4D75CF0B}">
    <filterColumn colId="0" hiddenButton="1"/>
    <filterColumn colId="1" hiddenButton="1"/>
    <filterColumn colId="2" hiddenButton="1"/>
    <filterColumn colId="3" hiddenButton="1"/>
    <filterColumn colId="4" hiddenButton="1"/>
  </autoFilter>
  <tableColumns count="5">
    <tableColumn id="1" xr3:uid="{2AE61A73-F3CA-6E41-B142-A323EED4560F}" name="Date" totalsRowLabel="Total" totalsRowDxfId="32"/>
    <tableColumn id="2" xr3:uid="{56E54072-7443-D846-B7BC-2CFF105412EC}" name="Qty" totalsRowDxfId="31"/>
    <tableColumn id="3" xr3:uid="{9B4BB20D-2088-5D4C-A927-62F3E09C1B06}" name="Item" totalsRowDxfId="30"/>
    <tableColumn id="4" xr3:uid="{93BF7417-4495-1746-9628-8860C35CDAE0}" name="Description" totalsRowDxfId="29"/>
    <tableColumn id="5" xr3:uid="{0E369A66-4F89-9344-9F8C-DDD0699D00E5}" name="Amount" totalsRowFunction="sum" totalsRowDxfId="28"/>
  </tableColumns>
  <tableStyleInfo name="TableStyleLight1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6B69CBFF-7598-0C43-A001-E9D9A4798173}" name="Table18126469117" displayName="Table18126469117" ref="K211:O227" totalsRowCount="1" headerRowDxfId="27">
  <autoFilter ref="K211:O226" xr:uid="{8510765D-B9E1-F34A-BCC2-64709569955F}">
    <filterColumn colId="0" hiddenButton="1"/>
    <filterColumn colId="1" hiddenButton="1"/>
    <filterColumn colId="2" hiddenButton="1"/>
    <filterColumn colId="3" hiddenButton="1"/>
    <filterColumn colId="4" hiddenButton="1"/>
  </autoFilter>
  <tableColumns count="5">
    <tableColumn id="1" xr3:uid="{A8549716-DCFD-1944-B8B6-AE95C5B9A21D}" name="Date" totalsRowLabel="Total" totalsRowDxfId="26"/>
    <tableColumn id="2" xr3:uid="{7758FE4C-A94D-C641-BA92-F37E04B74A47}" name="Qty" totalsRowDxfId="25"/>
    <tableColumn id="3" xr3:uid="{3F998CA4-24B1-F64C-99DB-46BC00627D04}" name="Item" totalsRowDxfId="24"/>
    <tableColumn id="4" xr3:uid="{9890C0D6-C823-0745-8A4B-75D273E761CF}" name="Description" totalsRowDxfId="23"/>
    <tableColumn id="5" xr3:uid="{91094204-E320-3642-BFB4-6CC25F9E7E78}" name="Amount" totalsRowFunction="sum" totalsRowDxfId="22"/>
  </tableColumns>
  <tableStyleInfo name="TableStyleLight1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E6BE1657-0290-7548-9FA3-A1FC04CDDA4C}" name="Table18126470118" displayName="Table18126470118" ref="K236:O252" totalsRowCount="1" headerRowDxfId="21">
  <autoFilter ref="K236:O251" xr:uid="{7C59B3EE-C444-3145-8745-D9897C25FA03}">
    <filterColumn colId="0" hiddenButton="1"/>
    <filterColumn colId="1" hiddenButton="1"/>
    <filterColumn colId="2" hiddenButton="1"/>
    <filterColumn colId="3" hiddenButton="1"/>
    <filterColumn colId="4" hiddenButton="1"/>
  </autoFilter>
  <tableColumns count="5">
    <tableColumn id="1" xr3:uid="{73E9AC99-1016-894B-A1F7-D9278C85C2C0}" name="Date" totalsRowLabel="Total" totalsRowDxfId="20"/>
    <tableColumn id="2" xr3:uid="{0188A4A3-F94D-E249-911C-71FB6747A2CF}" name="Qty" totalsRowDxfId="19"/>
    <tableColumn id="3" xr3:uid="{92F935DF-A9A1-B544-8775-1464D5407F7E}" name="Item" totalsRowDxfId="18"/>
    <tableColumn id="4" xr3:uid="{21690627-5A7F-8145-9B4C-765423A1C988}" name="Description" totalsRowDxfId="17"/>
    <tableColumn id="5" xr3:uid="{6FF79CA8-7CAB-924C-B09D-266B8BD1510E}" name="Amount" totalsRowFunction="sum" totalsRowDxfId="16"/>
  </tableColumns>
  <tableStyleInfo name="TableStyleLight1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7BBA6120-5DEE-474C-8C02-07608BF755FB}" name="Table18126471119" displayName="Table18126471119" ref="K261:O277" totalsRowCount="1" headerRowDxfId="15">
  <autoFilter ref="K261:O276" xr:uid="{341C024B-7013-D14A-9415-80CF4B9133A0}">
    <filterColumn colId="0" hiddenButton="1"/>
    <filterColumn colId="1" hiddenButton="1"/>
    <filterColumn colId="2" hiddenButton="1"/>
    <filterColumn colId="3" hiddenButton="1"/>
    <filterColumn colId="4" hiddenButton="1"/>
  </autoFilter>
  <tableColumns count="5">
    <tableColumn id="1" xr3:uid="{2D0D597B-CDA1-B54E-B880-E109B49FDCEB}" name="Date" totalsRowLabel="Total" totalsRowDxfId="14"/>
    <tableColumn id="2" xr3:uid="{2C55A132-507C-3E41-8E08-5BD4C65B2126}" name="Qty" totalsRowDxfId="13"/>
    <tableColumn id="3" xr3:uid="{8BAC489E-F230-3E42-A4D0-A784046A64CD}" name="Item" totalsRowDxfId="12"/>
    <tableColumn id="4" xr3:uid="{DFE65679-8092-9F4A-9263-51D93E88D5BE}" name="Description" totalsRowDxfId="11"/>
    <tableColumn id="5" xr3:uid="{47A04DCE-04C7-5944-AD94-B676F3885C0D}" name="Amount" totalsRowFunction="sum" totalsRowDxfId="10"/>
  </tableColumns>
  <tableStyleInfo name="TableStyleLight1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CE253C43-7D1E-504C-8F82-844B85DFF97A}" name="Table18126472120" displayName="Table18126472120" ref="K286:O302" totalsRowCount="1" headerRowDxfId="9">
  <autoFilter ref="K286:O301" xr:uid="{56A38B24-EF31-E34D-B40F-E48E2A464250}">
    <filterColumn colId="0" hiddenButton="1"/>
    <filterColumn colId="1" hiddenButton="1"/>
    <filterColumn colId="2" hiddenButton="1"/>
    <filterColumn colId="3" hiddenButton="1"/>
    <filterColumn colId="4" hiddenButton="1"/>
  </autoFilter>
  <tableColumns count="5">
    <tableColumn id="1" xr3:uid="{F14E01DB-2296-C941-8A8C-7C9349F85139}" name="Date" totalsRowLabel="Total" totalsRowDxfId="8"/>
    <tableColumn id="2" xr3:uid="{FA456F20-A94F-594A-881A-A095E8B5F660}" name="Qty" totalsRowDxfId="7"/>
    <tableColumn id="3" xr3:uid="{CF5DED2E-F2B4-5348-AF7C-D03341BCEA32}" name="Item" totalsRowDxfId="6"/>
    <tableColumn id="4" xr3:uid="{8C9636F4-BA41-534D-B43A-55216206B842}" name="Description" totalsRowDxfId="5"/>
    <tableColumn id="5" xr3:uid="{C1E61844-F213-404B-AB57-86D030490826}" name="Amount" totalsRowFunction="sum" totalsRowDxfId="4"/>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2.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3.xml"/><Relationship Id="rId13" Type="http://schemas.openxmlformats.org/officeDocument/2006/relationships/table" Target="../tables/table38.xml"/><Relationship Id="rId18" Type="http://schemas.openxmlformats.org/officeDocument/2006/relationships/table" Target="../tables/table43.xml"/><Relationship Id="rId3" Type="http://schemas.openxmlformats.org/officeDocument/2006/relationships/table" Target="../tables/table28.xml"/><Relationship Id="rId21" Type="http://schemas.openxmlformats.org/officeDocument/2006/relationships/table" Target="../tables/table46.xml"/><Relationship Id="rId7" Type="http://schemas.openxmlformats.org/officeDocument/2006/relationships/table" Target="../tables/table32.xml"/><Relationship Id="rId12" Type="http://schemas.openxmlformats.org/officeDocument/2006/relationships/table" Target="../tables/table37.xml"/><Relationship Id="rId17" Type="http://schemas.openxmlformats.org/officeDocument/2006/relationships/table" Target="../tables/table42.xml"/><Relationship Id="rId25" Type="http://schemas.openxmlformats.org/officeDocument/2006/relationships/table" Target="../tables/table50.xml"/><Relationship Id="rId2" Type="http://schemas.openxmlformats.org/officeDocument/2006/relationships/table" Target="../tables/table27.xml"/><Relationship Id="rId16" Type="http://schemas.openxmlformats.org/officeDocument/2006/relationships/table" Target="../tables/table41.xml"/><Relationship Id="rId20" Type="http://schemas.openxmlformats.org/officeDocument/2006/relationships/table" Target="../tables/table45.xml"/><Relationship Id="rId1" Type="http://schemas.openxmlformats.org/officeDocument/2006/relationships/printerSettings" Target="../printerSettings/printerSettings3.bin"/><Relationship Id="rId6" Type="http://schemas.openxmlformats.org/officeDocument/2006/relationships/table" Target="../tables/table31.xml"/><Relationship Id="rId11" Type="http://schemas.openxmlformats.org/officeDocument/2006/relationships/table" Target="../tables/table36.xml"/><Relationship Id="rId24" Type="http://schemas.openxmlformats.org/officeDocument/2006/relationships/table" Target="../tables/table49.xml"/><Relationship Id="rId5" Type="http://schemas.openxmlformats.org/officeDocument/2006/relationships/table" Target="../tables/table30.xml"/><Relationship Id="rId15" Type="http://schemas.openxmlformats.org/officeDocument/2006/relationships/table" Target="../tables/table40.xml"/><Relationship Id="rId23" Type="http://schemas.openxmlformats.org/officeDocument/2006/relationships/table" Target="../tables/table48.xml"/><Relationship Id="rId10" Type="http://schemas.openxmlformats.org/officeDocument/2006/relationships/table" Target="../tables/table35.xml"/><Relationship Id="rId19" Type="http://schemas.openxmlformats.org/officeDocument/2006/relationships/table" Target="../tables/table44.xml"/><Relationship Id="rId4" Type="http://schemas.openxmlformats.org/officeDocument/2006/relationships/table" Target="../tables/table29.xml"/><Relationship Id="rId9" Type="http://schemas.openxmlformats.org/officeDocument/2006/relationships/table" Target="../tables/table34.xml"/><Relationship Id="rId14" Type="http://schemas.openxmlformats.org/officeDocument/2006/relationships/table" Target="../tables/table39.xml"/><Relationship Id="rId22" Type="http://schemas.openxmlformats.org/officeDocument/2006/relationships/table" Target="../tables/table4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7.xml"/><Relationship Id="rId13" Type="http://schemas.openxmlformats.org/officeDocument/2006/relationships/table" Target="../tables/table62.xml"/><Relationship Id="rId18" Type="http://schemas.openxmlformats.org/officeDocument/2006/relationships/table" Target="../tables/table67.xml"/><Relationship Id="rId3" Type="http://schemas.openxmlformats.org/officeDocument/2006/relationships/table" Target="../tables/table52.xml"/><Relationship Id="rId21" Type="http://schemas.openxmlformats.org/officeDocument/2006/relationships/table" Target="../tables/table70.xml"/><Relationship Id="rId7" Type="http://schemas.openxmlformats.org/officeDocument/2006/relationships/table" Target="../tables/table56.xml"/><Relationship Id="rId12" Type="http://schemas.openxmlformats.org/officeDocument/2006/relationships/table" Target="../tables/table61.xml"/><Relationship Id="rId17" Type="http://schemas.openxmlformats.org/officeDocument/2006/relationships/table" Target="../tables/table66.xml"/><Relationship Id="rId25" Type="http://schemas.openxmlformats.org/officeDocument/2006/relationships/table" Target="../tables/table74.xml"/><Relationship Id="rId2" Type="http://schemas.openxmlformats.org/officeDocument/2006/relationships/table" Target="../tables/table51.xml"/><Relationship Id="rId16" Type="http://schemas.openxmlformats.org/officeDocument/2006/relationships/table" Target="../tables/table65.xml"/><Relationship Id="rId20" Type="http://schemas.openxmlformats.org/officeDocument/2006/relationships/table" Target="../tables/table69.xml"/><Relationship Id="rId1" Type="http://schemas.openxmlformats.org/officeDocument/2006/relationships/printerSettings" Target="../printerSettings/printerSettings4.bin"/><Relationship Id="rId6" Type="http://schemas.openxmlformats.org/officeDocument/2006/relationships/table" Target="../tables/table55.xml"/><Relationship Id="rId11" Type="http://schemas.openxmlformats.org/officeDocument/2006/relationships/table" Target="../tables/table60.xml"/><Relationship Id="rId24" Type="http://schemas.openxmlformats.org/officeDocument/2006/relationships/table" Target="../tables/table73.xml"/><Relationship Id="rId5" Type="http://schemas.openxmlformats.org/officeDocument/2006/relationships/table" Target="../tables/table54.xml"/><Relationship Id="rId15" Type="http://schemas.openxmlformats.org/officeDocument/2006/relationships/table" Target="../tables/table64.xml"/><Relationship Id="rId23" Type="http://schemas.openxmlformats.org/officeDocument/2006/relationships/table" Target="../tables/table72.xml"/><Relationship Id="rId10" Type="http://schemas.openxmlformats.org/officeDocument/2006/relationships/table" Target="../tables/table59.xml"/><Relationship Id="rId19" Type="http://schemas.openxmlformats.org/officeDocument/2006/relationships/table" Target="../tables/table68.xml"/><Relationship Id="rId4" Type="http://schemas.openxmlformats.org/officeDocument/2006/relationships/table" Target="../tables/table53.xml"/><Relationship Id="rId9" Type="http://schemas.openxmlformats.org/officeDocument/2006/relationships/table" Target="../tables/table58.xml"/><Relationship Id="rId14" Type="http://schemas.openxmlformats.org/officeDocument/2006/relationships/table" Target="../tables/table63.xml"/><Relationship Id="rId22" Type="http://schemas.openxmlformats.org/officeDocument/2006/relationships/table" Target="../tables/table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BC5F-F656-0D4D-AA33-57C6F77A85E7}">
  <dimension ref="A1:O32"/>
  <sheetViews>
    <sheetView showGridLines="0" workbookViewId="0">
      <pane xSplit="15" ySplit="32" topLeftCell="P33" activePane="bottomRight" state="frozen"/>
      <selection pane="topRight" activeCell="P1" sqref="P1"/>
      <selection pane="bottomLeft" activeCell="A33" sqref="A33"/>
      <selection pane="bottomRight" activeCell="P14" sqref="P14"/>
    </sheetView>
  </sheetViews>
  <sheetFormatPr baseColWidth="10" defaultRowHeight="16"/>
  <sheetData>
    <row r="1" spans="1:15">
      <c r="A1" s="75" t="s">
        <v>45</v>
      </c>
      <c r="B1" s="76"/>
      <c r="C1" s="76"/>
      <c r="D1" s="76"/>
      <c r="E1" s="76"/>
      <c r="F1" s="76"/>
      <c r="G1" s="76"/>
      <c r="H1" s="76"/>
      <c r="I1" s="76"/>
      <c r="J1" s="76"/>
      <c r="K1" s="76"/>
      <c r="L1" s="76"/>
      <c r="M1" s="76"/>
      <c r="N1" s="76"/>
      <c r="O1" s="77"/>
    </row>
    <row r="2" spans="1:15">
      <c r="A2" s="78"/>
      <c r="B2" s="79"/>
      <c r="C2" s="79"/>
      <c r="D2" s="79"/>
      <c r="E2" s="79"/>
      <c r="F2" s="79"/>
      <c r="G2" s="79"/>
      <c r="H2" s="79"/>
      <c r="I2" s="79"/>
      <c r="J2" s="79"/>
      <c r="K2" s="79"/>
      <c r="L2" s="79"/>
      <c r="M2" s="79"/>
      <c r="N2" s="79"/>
      <c r="O2" s="80"/>
    </row>
    <row r="3" spans="1:15">
      <c r="A3" s="78"/>
      <c r="B3" s="79"/>
      <c r="C3" s="79"/>
      <c r="D3" s="79"/>
      <c r="E3" s="79"/>
      <c r="F3" s="79"/>
      <c r="G3" s="79"/>
      <c r="H3" s="79"/>
      <c r="I3" s="79"/>
      <c r="J3" s="79"/>
      <c r="K3" s="79"/>
      <c r="L3" s="79"/>
      <c r="M3" s="79"/>
      <c r="N3" s="79"/>
      <c r="O3" s="80"/>
    </row>
    <row r="4" spans="1:15">
      <c r="A4" s="78"/>
      <c r="B4" s="79"/>
      <c r="C4" s="79"/>
      <c r="D4" s="79"/>
      <c r="E4" s="79"/>
      <c r="F4" s="79"/>
      <c r="G4" s="79"/>
      <c r="H4" s="79"/>
      <c r="I4" s="79"/>
      <c r="J4" s="79"/>
      <c r="K4" s="79"/>
      <c r="L4" s="79"/>
      <c r="M4" s="79"/>
      <c r="N4" s="79"/>
      <c r="O4" s="80"/>
    </row>
    <row r="5" spans="1:15">
      <c r="A5" s="78"/>
      <c r="B5" s="79"/>
      <c r="C5" s="79"/>
      <c r="D5" s="79"/>
      <c r="E5" s="79"/>
      <c r="F5" s="79"/>
      <c r="G5" s="79"/>
      <c r="H5" s="79"/>
      <c r="I5" s="79"/>
      <c r="J5" s="79"/>
      <c r="K5" s="79"/>
      <c r="L5" s="79"/>
      <c r="M5" s="79"/>
      <c r="N5" s="79"/>
      <c r="O5" s="80"/>
    </row>
    <row r="6" spans="1:15">
      <c r="A6" s="78"/>
      <c r="B6" s="79"/>
      <c r="C6" s="79"/>
      <c r="D6" s="79"/>
      <c r="E6" s="79"/>
      <c r="F6" s="79"/>
      <c r="G6" s="79"/>
      <c r="H6" s="79"/>
      <c r="I6" s="79"/>
      <c r="J6" s="79"/>
      <c r="K6" s="79"/>
      <c r="L6" s="79"/>
      <c r="M6" s="79"/>
      <c r="N6" s="79"/>
      <c r="O6" s="80"/>
    </row>
    <row r="7" spans="1:15">
      <c r="A7" s="78"/>
      <c r="B7" s="79"/>
      <c r="C7" s="79"/>
      <c r="D7" s="79"/>
      <c r="E7" s="79"/>
      <c r="F7" s="79"/>
      <c r="G7" s="79"/>
      <c r="H7" s="79"/>
      <c r="I7" s="79"/>
      <c r="J7" s="79"/>
      <c r="K7" s="79"/>
      <c r="L7" s="79"/>
      <c r="M7" s="79"/>
      <c r="N7" s="79"/>
      <c r="O7" s="80"/>
    </row>
    <row r="8" spans="1:15">
      <c r="A8" s="78"/>
      <c r="B8" s="79"/>
      <c r="C8" s="79"/>
      <c r="D8" s="79"/>
      <c r="E8" s="79"/>
      <c r="F8" s="79"/>
      <c r="G8" s="79"/>
      <c r="H8" s="79"/>
      <c r="I8" s="79"/>
      <c r="J8" s="79"/>
      <c r="K8" s="79"/>
      <c r="L8" s="79"/>
      <c r="M8" s="79"/>
      <c r="N8" s="79"/>
      <c r="O8" s="80"/>
    </row>
    <row r="9" spans="1:15">
      <c r="A9" s="78"/>
      <c r="B9" s="79"/>
      <c r="C9" s="79"/>
      <c r="D9" s="79"/>
      <c r="E9" s="79"/>
      <c r="F9" s="79"/>
      <c r="G9" s="79"/>
      <c r="H9" s="79"/>
      <c r="I9" s="79"/>
      <c r="J9" s="79"/>
      <c r="K9" s="79"/>
      <c r="L9" s="79"/>
      <c r="M9" s="79"/>
      <c r="N9" s="79"/>
      <c r="O9" s="80"/>
    </row>
    <row r="10" spans="1:15">
      <c r="A10" s="78"/>
      <c r="B10" s="79"/>
      <c r="C10" s="79"/>
      <c r="D10" s="79"/>
      <c r="E10" s="79"/>
      <c r="F10" s="79"/>
      <c r="G10" s="79"/>
      <c r="H10" s="79"/>
      <c r="I10" s="79"/>
      <c r="J10" s="79"/>
      <c r="K10" s="79"/>
      <c r="L10" s="79"/>
      <c r="M10" s="79"/>
      <c r="N10" s="79"/>
      <c r="O10" s="80"/>
    </row>
    <row r="11" spans="1:15">
      <c r="A11" s="78"/>
      <c r="B11" s="79"/>
      <c r="C11" s="79"/>
      <c r="D11" s="79"/>
      <c r="E11" s="79"/>
      <c r="F11" s="79"/>
      <c r="G11" s="79"/>
      <c r="H11" s="79"/>
      <c r="I11" s="79"/>
      <c r="J11" s="79"/>
      <c r="K11" s="79"/>
      <c r="L11" s="79"/>
      <c r="M11" s="79"/>
      <c r="N11" s="79"/>
      <c r="O11" s="80"/>
    </row>
    <row r="12" spans="1:15">
      <c r="A12" s="78"/>
      <c r="B12" s="79"/>
      <c r="C12" s="79"/>
      <c r="D12" s="79"/>
      <c r="E12" s="79"/>
      <c r="F12" s="79"/>
      <c r="G12" s="79"/>
      <c r="H12" s="79"/>
      <c r="I12" s="79"/>
      <c r="J12" s="79"/>
      <c r="K12" s="79"/>
      <c r="L12" s="79"/>
      <c r="M12" s="79"/>
      <c r="N12" s="79"/>
      <c r="O12" s="80"/>
    </row>
    <row r="13" spans="1:15">
      <c r="A13" s="78"/>
      <c r="B13" s="79"/>
      <c r="C13" s="79"/>
      <c r="D13" s="79"/>
      <c r="E13" s="79"/>
      <c r="F13" s="79"/>
      <c r="G13" s="79"/>
      <c r="H13" s="79"/>
      <c r="I13" s="79"/>
      <c r="J13" s="79"/>
      <c r="K13" s="79"/>
      <c r="L13" s="79"/>
      <c r="M13" s="79"/>
      <c r="N13" s="79"/>
      <c r="O13" s="80"/>
    </row>
    <row r="14" spans="1:15">
      <c r="A14" s="78"/>
      <c r="B14" s="79"/>
      <c r="C14" s="79"/>
      <c r="D14" s="79"/>
      <c r="E14" s="79"/>
      <c r="F14" s="79"/>
      <c r="G14" s="79"/>
      <c r="H14" s="79"/>
      <c r="I14" s="79"/>
      <c r="J14" s="79"/>
      <c r="K14" s="79"/>
      <c r="L14" s="79"/>
      <c r="M14" s="79"/>
      <c r="N14" s="79"/>
      <c r="O14" s="80"/>
    </row>
    <row r="15" spans="1:15">
      <c r="A15" s="78"/>
      <c r="B15" s="79"/>
      <c r="C15" s="79"/>
      <c r="D15" s="79"/>
      <c r="E15" s="79"/>
      <c r="F15" s="79"/>
      <c r="G15" s="79"/>
      <c r="H15" s="79"/>
      <c r="I15" s="79"/>
      <c r="J15" s="79"/>
      <c r="K15" s="79"/>
      <c r="L15" s="79"/>
      <c r="M15" s="79"/>
      <c r="N15" s="79"/>
      <c r="O15" s="80"/>
    </row>
    <row r="16" spans="1:15">
      <c r="A16" s="78"/>
      <c r="B16" s="79"/>
      <c r="C16" s="79"/>
      <c r="D16" s="79"/>
      <c r="E16" s="79"/>
      <c r="F16" s="79"/>
      <c r="G16" s="79"/>
      <c r="H16" s="79"/>
      <c r="I16" s="79"/>
      <c r="J16" s="79"/>
      <c r="K16" s="79"/>
      <c r="L16" s="79"/>
      <c r="M16" s="79"/>
      <c r="N16" s="79"/>
      <c r="O16" s="80"/>
    </row>
    <row r="17" spans="1:15">
      <c r="A17" s="78"/>
      <c r="B17" s="79"/>
      <c r="C17" s="79"/>
      <c r="D17" s="79"/>
      <c r="E17" s="79"/>
      <c r="F17" s="79"/>
      <c r="G17" s="79"/>
      <c r="H17" s="79"/>
      <c r="I17" s="79"/>
      <c r="J17" s="79"/>
      <c r="K17" s="79"/>
      <c r="L17" s="79"/>
      <c r="M17" s="79"/>
      <c r="N17" s="79"/>
      <c r="O17" s="80"/>
    </row>
    <row r="18" spans="1:15">
      <c r="A18" s="78"/>
      <c r="B18" s="79"/>
      <c r="C18" s="79"/>
      <c r="D18" s="79"/>
      <c r="E18" s="79"/>
      <c r="F18" s="79"/>
      <c r="G18" s="79"/>
      <c r="H18" s="79"/>
      <c r="I18" s="79"/>
      <c r="J18" s="79"/>
      <c r="K18" s="79"/>
      <c r="L18" s="79"/>
      <c r="M18" s="79"/>
      <c r="N18" s="79"/>
      <c r="O18" s="80"/>
    </row>
    <row r="19" spans="1:15">
      <c r="A19" s="78"/>
      <c r="B19" s="79"/>
      <c r="C19" s="79"/>
      <c r="D19" s="79"/>
      <c r="E19" s="79"/>
      <c r="F19" s="79"/>
      <c r="G19" s="79"/>
      <c r="H19" s="79"/>
      <c r="I19" s="79"/>
      <c r="J19" s="79"/>
      <c r="K19" s="79"/>
      <c r="L19" s="79"/>
      <c r="M19" s="79"/>
      <c r="N19" s="79"/>
      <c r="O19" s="80"/>
    </row>
    <row r="20" spans="1:15">
      <c r="A20" s="78"/>
      <c r="B20" s="79"/>
      <c r="C20" s="79"/>
      <c r="D20" s="79"/>
      <c r="E20" s="79"/>
      <c r="F20" s="79"/>
      <c r="G20" s="79"/>
      <c r="H20" s="79"/>
      <c r="I20" s="79"/>
      <c r="J20" s="79"/>
      <c r="K20" s="79"/>
      <c r="L20" s="79"/>
      <c r="M20" s="79"/>
      <c r="N20" s="79"/>
      <c r="O20" s="80"/>
    </row>
    <row r="21" spans="1:15">
      <c r="A21" s="78"/>
      <c r="B21" s="79"/>
      <c r="C21" s="79"/>
      <c r="D21" s="79"/>
      <c r="E21" s="79"/>
      <c r="F21" s="79"/>
      <c r="G21" s="79"/>
      <c r="H21" s="79"/>
      <c r="I21" s="79"/>
      <c r="J21" s="79"/>
      <c r="K21" s="79"/>
      <c r="L21" s="79"/>
      <c r="M21" s="79"/>
      <c r="N21" s="79"/>
      <c r="O21" s="80"/>
    </row>
    <row r="22" spans="1:15">
      <c r="A22" s="78"/>
      <c r="B22" s="79"/>
      <c r="C22" s="79"/>
      <c r="D22" s="79"/>
      <c r="E22" s="79"/>
      <c r="F22" s="79"/>
      <c r="G22" s="79"/>
      <c r="H22" s="79"/>
      <c r="I22" s="79"/>
      <c r="J22" s="79"/>
      <c r="K22" s="79"/>
      <c r="L22" s="79"/>
      <c r="M22" s="79"/>
      <c r="N22" s="79"/>
      <c r="O22" s="80"/>
    </row>
    <row r="23" spans="1:15">
      <c r="A23" s="78"/>
      <c r="B23" s="79"/>
      <c r="C23" s="79"/>
      <c r="D23" s="79"/>
      <c r="E23" s="79"/>
      <c r="F23" s="79"/>
      <c r="G23" s="79"/>
      <c r="H23" s="79"/>
      <c r="I23" s="79"/>
      <c r="J23" s="79"/>
      <c r="K23" s="79"/>
      <c r="L23" s="79"/>
      <c r="M23" s="79"/>
      <c r="N23" s="79"/>
      <c r="O23" s="80"/>
    </row>
    <row r="24" spans="1:15">
      <c r="A24" s="78"/>
      <c r="B24" s="79"/>
      <c r="C24" s="79"/>
      <c r="D24" s="79"/>
      <c r="E24" s="79"/>
      <c r="F24" s="79"/>
      <c r="G24" s="79"/>
      <c r="H24" s="79"/>
      <c r="I24" s="79"/>
      <c r="J24" s="79"/>
      <c r="K24" s="79"/>
      <c r="L24" s="79"/>
      <c r="M24" s="79"/>
      <c r="N24" s="79"/>
      <c r="O24" s="80"/>
    </row>
    <row r="25" spans="1:15">
      <c r="A25" s="78"/>
      <c r="B25" s="79"/>
      <c r="C25" s="79"/>
      <c r="D25" s="79"/>
      <c r="E25" s="79"/>
      <c r="F25" s="79"/>
      <c r="G25" s="79"/>
      <c r="H25" s="79"/>
      <c r="I25" s="79"/>
      <c r="J25" s="79"/>
      <c r="K25" s="79"/>
      <c r="L25" s="79"/>
      <c r="M25" s="79"/>
      <c r="N25" s="79"/>
      <c r="O25" s="80"/>
    </row>
    <row r="26" spans="1:15">
      <c r="A26" s="78"/>
      <c r="B26" s="79"/>
      <c r="C26" s="79"/>
      <c r="D26" s="79"/>
      <c r="E26" s="79"/>
      <c r="F26" s="79"/>
      <c r="G26" s="79"/>
      <c r="H26" s="79"/>
      <c r="I26" s="79"/>
      <c r="J26" s="79"/>
      <c r="K26" s="79"/>
      <c r="L26" s="79"/>
      <c r="M26" s="79"/>
      <c r="N26" s="79"/>
      <c r="O26" s="80"/>
    </row>
    <row r="27" spans="1:15">
      <c r="A27" s="78"/>
      <c r="B27" s="79"/>
      <c r="C27" s="79"/>
      <c r="D27" s="79"/>
      <c r="E27" s="79"/>
      <c r="F27" s="79"/>
      <c r="G27" s="79"/>
      <c r="H27" s="79"/>
      <c r="I27" s="79"/>
      <c r="J27" s="79"/>
      <c r="K27" s="79"/>
      <c r="L27" s="79"/>
      <c r="M27" s="79"/>
      <c r="N27" s="79"/>
      <c r="O27" s="80"/>
    </row>
    <row r="28" spans="1:15">
      <c r="A28" s="78"/>
      <c r="B28" s="79"/>
      <c r="C28" s="79"/>
      <c r="D28" s="79"/>
      <c r="E28" s="79"/>
      <c r="F28" s="79"/>
      <c r="G28" s="79"/>
      <c r="H28" s="79"/>
      <c r="I28" s="79"/>
      <c r="J28" s="79"/>
      <c r="K28" s="79"/>
      <c r="L28" s="79"/>
      <c r="M28" s="79"/>
      <c r="N28" s="79"/>
      <c r="O28" s="80"/>
    </row>
    <row r="29" spans="1:15">
      <c r="A29" s="78"/>
      <c r="B29" s="79"/>
      <c r="C29" s="79"/>
      <c r="D29" s="79"/>
      <c r="E29" s="79"/>
      <c r="F29" s="79"/>
      <c r="G29" s="79"/>
      <c r="H29" s="79"/>
      <c r="I29" s="79"/>
      <c r="J29" s="79"/>
      <c r="K29" s="79"/>
      <c r="L29" s="79"/>
      <c r="M29" s="79"/>
      <c r="N29" s="79"/>
      <c r="O29" s="80"/>
    </row>
    <row r="30" spans="1:15">
      <c r="A30" s="78"/>
      <c r="B30" s="79"/>
      <c r="C30" s="79"/>
      <c r="D30" s="79"/>
      <c r="E30" s="79"/>
      <c r="F30" s="79"/>
      <c r="G30" s="79"/>
      <c r="H30" s="79"/>
      <c r="I30" s="79"/>
      <c r="J30" s="79"/>
      <c r="K30" s="79"/>
      <c r="L30" s="79"/>
      <c r="M30" s="79"/>
      <c r="N30" s="79"/>
      <c r="O30" s="80"/>
    </row>
    <row r="31" spans="1:15">
      <c r="A31" s="78"/>
      <c r="B31" s="79"/>
      <c r="C31" s="79"/>
      <c r="D31" s="79"/>
      <c r="E31" s="79"/>
      <c r="F31" s="79"/>
      <c r="G31" s="79"/>
      <c r="H31" s="79"/>
      <c r="I31" s="79"/>
      <c r="J31" s="79"/>
      <c r="K31" s="79"/>
      <c r="L31" s="79"/>
      <c r="M31" s="79"/>
      <c r="N31" s="79"/>
      <c r="O31" s="80"/>
    </row>
    <row r="32" spans="1:15" ht="17" thickBot="1">
      <c r="A32" s="81"/>
      <c r="B32" s="82"/>
      <c r="C32" s="82"/>
      <c r="D32" s="82"/>
      <c r="E32" s="82"/>
      <c r="F32" s="82"/>
      <c r="G32" s="82"/>
      <c r="H32" s="82"/>
      <c r="I32" s="82"/>
      <c r="J32" s="82"/>
      <c r="K32" s="82"/>
      <c r="L32" s="82"/>
      <c r="M32" s="82"/>
      <c r="N32" s="82"/>
      <c r="O32" s="83"/>
    </row>
  </sheetData>
  <mergeCells count="1">
    <mergeCell ref="A1:O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2"/>
  <sheetViews>
    <sheetView showGridLines="0" tabSelected="1" zoomScale="90" zoomScaleNormal="90" workbookViewId="0">
      <selection activeCell="C6" sqref="C6:H6"/>
    </sheetView>
  </sheetViews>
  <sheetFormatPr baseColWidth="10" defaultColWidth="8.85546875" defaultRowHeight="13"/>
  <cols>
    <col min="1" max="1" width="3.140625" style="1" customWidth="1"/>
    <col min="2" max="2" width="2" style="1" customWidth="1"/>
    <col min="3" max="3" width="50.5703125" style="1" customWidth="1"/>
    <col min="4" max="4" width="21.5703125" style="1" customWidth="1"/>
    <col min="5" max="5" width="7" style="1" customWidth="1"/>
    <col min="6" max="6" width="21.140625" style="1" customWidth="1"/>
    <col min="7" max="8" width="11.7109375" style="1" customWidth="1"/>
    <col min="9" max="14" width="8.85546875" style="1"/>
    <col min="15" max="15" width="9.7109375" style="1" bestFit="1" customWidth="1"/>
    <col min="16" max="16384" width="8.85546875" style="1"/>
  </cols>
  <sheetData>
    <row r="1" spans="2:17" ht="12.75" customHeight="1">
      <c r="B1" s="22"/>
      <c r="C1" s="25"/>
      <c r="D1" s="30"/>
      <c r="E1" s="23"/>
      <c r="F1" s="59"/>
      <c r="G1" s="28"/>
      <c r="H1" s="29"/>
      <c r="I1" s="30"/>
      <c r="J1" s="24"/>
      <c r="K1" s="9"/>
      <c r="L1" s="9"/>
      <c r="M1" s="27"/>
      <c r="N1" s="28"/>
      <c r="O1" s="60"/>
      <c r="P1"/>
      <c r="Q1"/>
    </row>
    <row r="2" spans="2:17" ht="9.75" customHeight="1">
      <c r="B2" s="32"/>
      <c r="C2" s="32"/>
      <c r="D2" s="33"/>
      <c r="E2" s="35"/>
      <c r="F2" s="36"/>
      <c r="G2" s="36"/>
      <c r="H2" s="36"/>
      <c r="I2" s="36"/>
      <c r="J2" s="36"/>
      <c r="K2" s="36"/>
      <c r="L2" s="36"/>
      <c r="M2" s="36"/>
      <c r="N2" s="36"/>
      <c r="O2" s="36"/>
      <c r="P2"/>
      <c r="Q2"/>
    </row>
    <row r="3" spans="2:17" ht="135.75" customHeight="1" thickBot="1">
      <c r="B3" s="86" t="s">
        <v>15</v>
      </c>
      <c r="C3" s="86"/>
      <c r="D3" s="86"/>
      <c r="E3" s="86"/>
      <c r="F3" s="86"/>
      <c r="G3" s="86"/>
      <c r="H3" s="86"/>
      <c r="I3" s="86"/>
      <c r="J3" s="86"/>
      <c r="K3" s="86"/>
      <c r="L3" s="86"/>
      <c r="M3" s="86"/>
      <c r="N3" s="86"/>
      <c r="O3" s="86"/>
      <c r="P3"/>
      <c r="Q3"/>
    </row>
    <row r="4" spans="2:17" ht="34" customHeight="1">
      <c r="B4" s="73"/>
      <c r="C4" s="74" t="s">
        <v>46</v>
      </c>
      <c r="D4" s="72"/>
      <c r="E4" s="72"/>
      <c r="F4" s="72"/>
      <c r="G4" s="72"/>
      <c r="H4" s="72"/>
      <c r="I4" s="72"/>
      <c r="J4" s="72"/>
      <c r="K4" s="72"/>
      <c r="L4" s="72"/>
      <c r="M4" s="88" t="s">
        <v>26</v>
      </c>
      <c r="N4" s="88"/>
      <c r="O4" s="88"/>
      <c r="P4"/>
    </row>
    <row r="5" spans="2:17" ht="18" customHeight="1">
      <c r="C5" s="5"/>
      <c r="D5" s="5"/>
      <c r="E5" s="6"/>
      <c r="F5" s="6"/>
      <c r="G5"/>
      <c r="H5"/>
      <c r="I5" s="62"/>
      <c r="J5" s="62"/>
      <c r="K5" s="62"/>
      <c r="L5" s="62"/>
      <c r="M5" s="62"/>
      <c r="N5" s="62"/>
      <c r="O5"/>
      <c r="P5"/>
    </row>
    <row r="6" spans="2:17" ht="47" customHeight="1" thickBot="1">
      <c r="C6" s="87" t="s">
        <v>17</v>
      </c>
      <c r="D6" s="87"/>
      <c r="E6" s="87"/>
      <c r="F6" s="87"/>
      <c r="G6" s="87"/>
      <c r="H6" s="87"/>
      <c r="I6" s="63"/>
      <c r="J6" s="63"/>
      <c r="K6" s="63"/>
      <c r="L6" s="63"/>
      <c r="M6" s="63"/>
      <c r="N6" s="63"/>
      <c r="O6" s="63"/>
      <c r="P6"/>
    </row>
    <row r="7" spans="2:17" s="2" customFormat="1" ht="22.5" customHeight="1">
      <c r="C7" s="65" t="s">
        <v>0</v>
      </c>
      <c r="D7" s="52"/>
      <c r="E7" s="54"/>
      <c r="F7" s="53"/>
      <c r="G7" s="53"/>
      <c r="H7" s="53"/>
      <c r="I7" s="53"/>
      <c r="J7" s="53"/>
      <c r="K7" s="53"/>
      <c r="L7" s="53"/>
      <c r="M7" s="53"/>
      <c r="N7" s="53"/>
      <c r="O7" s="64">
        <f>Table179[[#Totals],[Amount]]</f>
        <v>39.5</v>
      </c>
      <c r="P7"/>
    </row>
    <row r="8" spans="2:17" ht="26.25" customHeight="1">
      <c r="C8" s="65" t="s">
        <v>2</v>
      </c>
      <c r="D8" s="52"/>
      <c r="E8" s="54"/>
      <c r="F8" s="53"/>
      <c r="G8" s="53"/>
      <c r="H8" s="53"/>
      <c r="I8" s="53"/>
      <c r="J8" s="53"/>
      <c r="K8" s="53"/>
      <c r="L8" s="53"/>
      <c r="M8" s="53"/>
      <c r="N8" s="53"/>
      <c r="O8" s="64">
        <f>Table17911[[#Totals],[Amount]]</f>
        <v>338</v>
      </c>
    </row>
    <row r="9" spans="2:17" ht="10" customHeight="1">
      <c r="C9" s="46"/>
      <c r="D9" s="46"/>
      <c r="E9" s="50"/>
      <c r="F9" s="47"/>
      <c r="G9" s="47"/>
      <c r="H9" s="47"/>
      <c r="I9" s="47"/>
      <c r="J9" s="47"/>
      <c r="K9" s="47"/>
      <c r="L9" s="47"/>
      <c r="M9" s="47"/>
      <c r="N9" s="47"/>
      <c r="O9" s="48"/>
      <c r="P9" s="20"/>
    </row>
    <row r="10" spans="2:17" ht="28" customHeight="1">
      <c r="C10" s="71" t="s">
        <v>16</v>
      </c>
      <c r="D10" s="39"/>
      <c r="E10" s="40"/>
      <c r="F10" s="41"/>
      <c r="G10" s="41"/>
      <c r="H10" s="41"/>
      <c r="I10" s="41"/>
      <c r="J10" s="41"/>
      <c r="K10" s="41"/>
      <c r="L10" s="41"/>
      <c r="M10" s="41"/>
      <c r="N10" s="41"/>
      <c r="O10" s="66">
        <f>O8-O7</f>
        <v>298.5</v>
      </c>
    </row>
    <row r="11" spans="2:17" ht="6" customHeight="1"/>
    <row r="12" spans="2:17">
      <c r="C12" s="69"/>
      <c r="D12" s="69"/>
      <c r="E12" s="69"/>
      <c r="F12" s="69"/>
      <c r="G12" s="69"/>
      <c r="H12" s="69"/>
      <c r="I12" s="69"/>
      <c r="J12" s="69"/>
      <c r="K12" s="69"/>
      <c r="L12" s="69"/>
      <c r="M12" s="69"/>
      <c r="N12" s="69"/>
      <c r="O12" s="69"/>
    </row>
    <row r="13" spans="2:17" ht="36" thickBot="1">
      <c r="C13" s="68" t="s">
        <v>23</v>
      </c>
      <c r="D13" s="67"/>
      <c r="E13" s="40"/>
      <c r="F13" s="42"/>
    </row>
    <row r="14" spans="2:17" ht="16">
      <c r="E14" s="40"/>
      <c r="F14" s="42"/>
      <c r="P14" s="12"/>
    </row>
    <row r="15" spans="2:17" ht="30" customHeight="1">
      <c r="C15" s="46" t="s">
        <v>18</v>
      </c>
      <c r="D15" s="48" t="s">
        <v>10</v>
      </c>
      <c r="E15" s="40"/>
      <c r="F15" s="42"/>
    </row>
    <row r="16" spans="2:17" ht="18">
      <c r="C16" s="11" t="s">
        <v>27</v>
      </c>
      <c r="D16" s="42">
        <v>12</v>
      </c>
      <c r="E16" s="40"/>
      <c r="F16" s="42"/>
    </row>
    <row r="17" spans="3:13" ht="18">
      <c r="C17" s="11" t="s">
        <v>40</v>
      </c>
      <c r="D17" s="42">
        <v>2</v>
      </c>
      <c r="E17" s="40"/>
      <c r="F17" s="42"/>
    </row>
    <row r="18" spans="3:13" ht="18">
      <c r="C18" s="11" t="s">
        <v>41</v>
      </c>
      <c r="D18" s="42">
        <v>6</v>
      </c>
      <c r="E18" s="40"/>
      <c r="F18" s="42"/>
    </row>
    <row r="19" spans="3:13" ht="18">
      <c r="C19" s="11" t="s">
        <v>42</v>
      </c>
      <c r="D19" s="42">
        <v>9</v>
      </c>
      <c r="E19" s="40"/>
      <c r="F19" s="42"/>
    </row>
    <row r="20" spans="3:13" ht="18">
      <c r="C20" s="11" t="s">
        <v>43</v>
      </c>
      <c r="D20" s="42">
        <v>10</v>
      </c>
      <c r="E20" s="40"/>
      <c r="F20" s="42"/>
    </row>
    <row r="21" spans="3:13" ht="18">
      <c r="C21" s="11" t="s">
        <v>44</v>
      </c>
      <c r="D21" s="42">
        <v>0.5</v>
      </c>
      <c r="E21" s="40"/>
      <c r="F21" s="42"/>
    </row>
    <row r="22" spans="3:13" ht="18">
      <c r="C22" s="11" t="s">
        <v>38</v>
      </c>
      <c r="D22" s="42"/>
      <c r="E22" s="40"/>
      <c r="F22" s="42"/>
    </row>
    <row r="23" spans="3:13" ht="16" customHeight="1">
      <c r="C23" s="39"/>
      <c r="D23" s="42"/>
      <c r="E23" s="40"/>
      <c r="F23" s="42"/>
    </row>
    <row r="24" spans="3:13" ht="16">
      <c r="C24" s="39"/>
      <c r="D24" s="42"/>
      <c r="E24" s="40"/>
      <c r="F24" s="42"/>
    </row>
    <row r="25" spans="3:13" ht="16">
      <c r="C25" s="39"/>
      <c r="D25" s="42"/>
      <c r="E25" s="40"/>
      <c r="F25" s="42"/>
    </row>
    <row r="26" spans="3:13" ht="30" customHeight="1">
      <c r="C26" s="39" t="s">
        <v>1</v>
      </c>
      <c r="D26" s="45">
        <f>SUBTOTAL(109,Table179[Amount])</f>
        <v>39.5</v>
      </c>
      <c r="E26" s="40"/>
      <c r="F26" s="42"/>
    </row>
    <row r="27" spans="3:13" ht="16">
      <c r="C27" s="39"/>
      <c r="D27" s="39"/>
      <c r="E27" s="40"/>
      <c r="F27" s="42"/>
    </row>
    <row r="28" spans="3:13" ht="10" customHeight="1">
      <c r="C28" s="39"/>
      <c r="D28" s="39"/>
      <c r="E28" s="40"/>
      <c r="F28" s="42"/>
    </row>
    <row r="29" spans="3:13" ht="30" customHeight="1">
      <c r="C29" s="39"/>
      <c r="D29" s="39"/>
      <c r="E29" s="40"/>
      <c r="F29" s="42"/>
      <c r="G29" s="84" t="s">
        <v>22</v>
      </c>
      <c r="H29" s="84"/>
      <c r="I29" s="84"/>
      <c r="J29" s="84"/>
      <c r="K29" s="84"/>
      <c r="L29" s="84"/>
      <c r="M29" s="84"/>
    </row>
    <row r="30" spans="3:13" ht="36" thickBot="1">
      <c r="C30" s="68" t="s">
        <v>19</v>
      </c>
      <c r="D30" s="67"/>
      <c r="E30" s="40"/>
      <c r="F30" s="42"/>
    </row>
    <row r="31" spans="3:13" ht="16">
      <c r="E31" s="40"/>
      <c r="F31" s="42"/>
    </row>
    <row r="32" spans="3:13" ht="31" customHeight="1">
      <c r="C32" s="46" t="s">
        <v>18</v>
      </c>
      <c r="D32" s="48" t="s">
        <v>10</v>
      </c>
      <c r="E32" s="40"/>
    </row>
    <row r="33" spans="3:15" ht="18">
      <c r="C33" s="11" t="s">
        <v>27</v>
      </c>
      <c r="D33" s="42">
        <v>50</v>
      </c>
      <c r="E33" s="40"/>
      <c r="F33" s="42"/>
    </row>
    <row r="34" spans="3:15" ht="19" customHeight="1">
      <c r="C34" s="11" t="s">
        <v>40</v>
      </c>
      <c r="D34" s="42">
        <v>193</v>
      </c>
      <c r="E34" s="40"/>
      <c r="F34" s="42"/>
    </row>
    <row r="35" spans="3:15" ht="17" customHeight="1">
      <c r="C35" s="11" t="s">
        <v>41</v>
      </c>
      <c r="D35" s="42">
        <v>67</v>
      </c>
      <c r="E35" s="40"/>
      <c r="F35" s="42"/>
    </row>
    <row r="36" spans="3:15" ht="17" customHeight="1">
      <c r="C36" s="11" t="s">
        <v>42</v>
      </c>
      <c r="D36" s="42">
        <v>28</v>
      </c>
      <c r="E36" s="40"/>
      <c r="F36" s="42"/>
    </row>
    <row r="37" spans="3:15" ht="17" customHeight="1">
      <c r="C37" s="11" t="s">
        <v>43</v>
      </c>
      <c r="D37" s="42"/>
      <c r="E37" s="40"/>
      <c r="F37" s="42"/>
    </row>
    <row r="38" spans="3:15" ht="17" customHeight="1">
      <c r="C38" s="11" t="s">
        <v>44</v>
      </c>
      <c r="D38" s="42"/>
      <c r="E38" s="40"/>
      <c r="F38" s="42"/>
    </row>
    <row r="39" spans="3:15" ht="17" customHeight="1">
      <c r="C39" s="11" t="s">
        <v>38</v>
      </c>
      <c r="D39" s="42"/>
      <c r="E39" s="40"/>
      <c r="F39" s="42"/>
    </row>
    <row r="40" spans="3:15" ht="17" customHeight="1">
      <c r="C40" s="39"/>
      <c r="D40" s="42"/>
      <c r="E40" s="40"/>
      <c r="F40" s="42"/>
    </row>
    <row r="41" spans="3:15" ht="17" customHeight="1">
      <c r="C41" s="39"/>
      <c r="D41" s="42"/>
      <c r="E41" s="40"/>
      <c r="F41" s="42"/>
    </row>
    <row r="42" spans="3:15" ht="16">
      <c r="C42" s="39"/>
      <c r="D42" s="42"/>
      <c r="E42" s="40"/>
      <c r="F42" s="42"/>
    </row>
    <row r="43" spans="3:15" ht="30" customHeight="1">
      <c r="C43" s="39" t="s">
        <v>1</v>
      </c>
      <c r="D43" s="45">
        <f>SUBTOTAL(109,Table17911[Amount])</f>
        <v>338</v>
      </c>
      <c r="E43" s="39"/>
      <c r="F43" s="45"/>
    </row>
    <row r="44" spans="3:15" ht="16">
      <c r="C44" s="39"/>
      <c r="D44" s="39"/>
      <c r="E44" s="40"/>
      <c r="F44" s="42"/>
    </row>
    <row r="45" spans="3:15" ht="18" customHeight="1">
      <c r="C45" s="17"/>
      <c r="D45" s="17"/>
      <c r="H45" s="85" t="s">
        <v>22</v>
      </c>
      <c r="I45" s="85"/>
      <c r="J45" s="85"/>
      <c r="K45" s="85"/>
      <c r="L45" s="85"/>
    </row>
    <row r="46" spans="3:15" ht="16" customHeight="1">
      <c r="C46" s="17"/>
      <c r="D46" s="17"/>
    </row>
    <row r="47" spans="3:15" ht="20">
      <c r="I47" s="70"/>
      <c r="J47" s="70"/>
      <c r="K47" s="70"/>
      <c r="L47" s="70"/>
      <c r="M47" s="70"/>
      <c r="N47" s="70"/>
      <c r="O47" s="70"/>
    </row>
    <row r="51" spans="3:4" ht="30" customHeight="1"/>
    <row r="52" spans="3:4" ht="16">
      <c r="C52" s="4"/>
      <c r="D52" s="4"/>
    </row>
  </sheetData>
  <mergeCells count="5">
    <mergeCell ref="G29:M29"/>
    <mergeCell ref="H45:L45"/>
    <mergeCell ref="B3:O3"/>
    <mergeCell ref="C6:H6"/>
    <mergeCell ref="M4:O4"/>
  </mergeCells>
  <phoneticPr fontId="1" type="noConversion"/>
  <conditionalFormatting sqref="C15">
    <cfRule type="dataBar" priority="3">
      <dataBar>
        <cfvo type="num" val="0"/>
        <cfvo type="num" val="$J$11"/>
        <color rgb="FFFFB628"/>
      </dataBar>
      <extLst>
        <ext xmlns:x14="http://schemas.microsoft.com/office/spreadsheetml/2009/9/main" uri="{B025F937-C7B1-47D3-B67F-A62EFF666E3E}">
          <x14:id>{00000000-000E-0000-0000-00000C000000}</x14:id>
        </ext>
      </extLst>
    </cfRule>
  </conditionalFormatting>
  <conditionalFormatting sqref="C32">
    <cfRule type="dataBar" priority="1">
      <dataBar>
        <cfvo type="num" val="0"/>
        <cfvo type="num" val="$J$11"/>
        <color rgb="FFFFB628"/>
      </dataBar>
      <extLst>
        <ext xmlns:x14="http://schemas.microsoft.com/office/spreadsheetml/2009/9/main" uri="{B025F937-C7B1-47D3-B67F-A62EFF666E3E}">
          <x14:id>{4D11D1F8-2215-0342-9B6A-77A6D08B1D13}</x14:id>
        </ext>
      </extLst>
    </cfRule>
  </conditionalFormatting>
  <pageMargins left="1" right="1" top="0.75" bottom="1" header="0.5" footer="0.5"/>
  <pageSetup orientation="landscape" r:id="rId1"/>
  <headerFooter alignWithMargins="0"/>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0000000-000E-0000-0000-00000C000000}">
            <x14:dataBar gradient="0" negativeBarColorSameAsPositive="1" axisPosition="none">
              <x14:cfvo type="num">
                <xm:f>0</xm:f>
              </x14:cfvo>
              <x14:cfvo type="num">
                <xm:f>$J$11</xm:f>
              </x14:cfvo>
            </x14:dataBar>
          </x14:cfRule>
          <xm:sqref>C15</xm:sqref>
        </x14:conditionalFormatting>
        <x14:conditionalFormatting xmlns:xm="http://schemas.microsoft.com/office/excel/2006/main">
          <x14:cfRule type="dataBar" id="{4D11D1F8-2215-0342-9B6A-77A6D08B1D13}">
            <x14:dataBar gradient="0" negativeBarColorSameAsPositive="1" axisPosition="none">
              <x14:cfvo type="num">
                <xm:f>0</xm:f>
              </x14:cfvo>
              <x14:cfvo type="num">
                <xm:f>$J$11</xm:f>
              </x14:cfvo>
            </x14:dataBar>
          </x14:cfRule>
          <xm:sqref>C32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53"/>
  <sheetViews>
    <sheetView showGridLines="0" zoomScale="90" zoomScaleNormal="90" zoomScaleSheetLayoutView="75" workbookViewId="0">
      <selection activeCell="L69" sqref="L69"/>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3"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2"/>
      <c r="C1" s="25"/>
      <c r="D1" s="30"/>
      <c r="E1" s="26"/>
      <c r="F1" s="23"/>
      <c r="G1" s="59"/>
      <c r="H1" s="28"/>
      <c r="I1" s="29"/>
      <c r="J1" s="30"/>
      <c r="K1" s="24"/>
      <c r="L1" s="61"/>
      <c r="M1" s="9"/>
      <c r="N1" s="27"/>
      <c r="O1" s="28"/>
      <c r="P1" s="60"/>
      <c r="Q1" s="14"/>
      <c r="R1" s="15"/>
      <c r="S1" s="16"/>
      <c r="T1" s="17"/>
      <c r="V1" s="7"/>
      <c r="W1" s="14"/>
    </row>
    <row r="2" spans="1:23" ht="9.75" customHeight="1">
      <c r="B2" s="32"/>
      <c r="C2" s="32"/>
      <c r="D2" s="33"/>
      <c r="E2" s="34"/>
      <c r="F2" s="35"/>
      <c r="G2" s="36"/>
      <c r="H2" s="36"/>
      <c r="I2" s="36"/>
      <c r="J2" s="36"/>
      <c r="K2" s="36"/>
      <c r="L2" s="36"/>
      <c r="M2" s="36"/>
      <c r="N2" s="36"/>
      <c r="O2" s="36"/>
      <c r="P2" s="36"/>
      <c r="Q2" s="17"/>
      <c r="R2" s="17"/>
      <c r="S2" s="17"/>
      <c r="T2" s="17"/>
      <c r="U2" s="17"/>
      <c r="V2" s="17"/>
      <c r="W2" s="17"/>
    </row>
    <row r="3" spans="1:23" ht="135.75" customHeight="1" thickBot="1">
      <c r="B3" s="86" t="s">
        <v>14</v>
      </c>
      <c r="C3" s="86"/>
      <c r="D3" s="86"/>
      <c r="E3" s="86"/>
      <c r="F3" s="86"/>
      <c r="G3" s="86"/>
      <c r="H3" s="86"/>
      <c r="I3" s="86"/>
      <c r="J3" s="86"/>
      <c r="K3" s="86"/>
      <c r="L3" s="86"/>
      <c r="M3" s="86"/>
      <c r="N3" s="86"/>
      <c r="O3" s="86"/>
      <c r="P3" s="86"/>
      <c r="Q3" s="18"/>
      <c r="R3" s="18"/>
      <c r="S3" s="18"/>
      <c r="T3" s="18"/>
      <c r="U3" s="18"/>
      <c r="V3" s="18"/>
      <c r="W3" s="18"/>
    </row>
    <row r="4" spans="1:23" ht="59.25" customHeight="1">
      <c r="B4" s="90" t="s">
        <v>39</v>
      </c>
      <c r="C4" s="90"/>
      <c r="D4" s="93" t="s">
        <v>21</v>
      </c>
      <c r="E4" s="93"/>
      <c r="F4" s="93"/>
      <c r="G4" s="93"/>
      <c r="H4" s="93"/>
      <c r="I4" s="93"/>
      <c r="J4" s="93"/>
      <c r="K4" s="93"/>
      <c r="L4" s="93"/>
      <c r="M4" s="93"/>
      <c r="N4" s="93"/>
      <c r="O4" s="93"/>
      <c r="P4" s="21"/>
      <c r="Q4" s="13"/>
      <c r="R4" s="13"/>
      <c r="S4" s="13"/>
      <c r="T4" s="13"/>
      <c r="U4" s="13"/>
      <c r="V4" s="13"/>
      <c r="W4" s="13"/>
    </row>
    <row r="5" spans="1:23" ht="34.5" customHeight="1">
      <c r="B5" s="92" t="s">
        <v>20</v>
      </c>
      <c r="C5" s="92"/>
      <c r="D5" s="92"/>
      <c r="E5" s="1"/>
      <c r="F5" s="6"/>
      <c r="G5" s="6"/>
      <c r="H5"/>
      <c r="I5"/>
      <c r="J5"/>
      <c r="K5"/>
      <c r="L5"/>
      <c r="M5"/>
      <c r="N5"/>
      <c r="O5"/>
      <c r="P5" s="6"/>
      <c r="Q5"/>
    </row>
    <row r="6" spans="1:23" ht="54" customHeight="1" thickBot="1">
      <c r="A6" s="10"/>
      <c r="B6" s="91" t="s">
        <v>9</v>
      </c>
      <c r="C6" s="91"/>
      <c r="D6" s="91"/>
      <c r="E6" s="91"/>
      <c r="F6" s="91"/>
      <c r="G6" s="91"/>
      <c r="H6" s="91"/>
      <c r="I6" s="37"/>
      <c r="J6" s="91" t="s">
        <v>11</v>
      </c>
      <c r="K6" s="91"/>
      <c r="L6" s="91"/>
      <c r="M6" s="91"/>
      <c r="N6" s="91"/>
      <c r="O6" s="91"/>
      <c r="P6" s="91"/>
      <c r="Q6" s="19"/>
      <c r="R6" s="19"/>
      <c r="S6" s="19"/>
      <c r="T6" s="19"/>
      <c r="U6" s="19"/>
      <c r="V6" s="19"/>
      <c r="W6" s="19"/>
    </row>
    <row r="7" spans="1:23" ht="18">
      <c r="B7" s="51" t="s">
        <v>0</v>
      </c>
      <c r="C7" s="52"/>
      <c r="D7" s="53"/>
      <c r="E7" s="54"/>
      <c r="F7" s="53"/>
      <c r="G7" s="55">
        <v>0</v>
      </c>
      <c r="I7" s="38"/>
      <c r="K7" s="51" t="s">
        <v>2</v>
      </c>
      <c r="L7" s="56"/>
      <c r="M7" s="57"/>
      <c r="N7" s="57"/>
      <c r="O7" s="58">
        <v>0</v>
      </c>
      <c r="P7" s="31"/>
      <c r="Q7" s="31"/>
      <c r="R7" s="31"/>
      <c r="S7" s="31"/>
      <c r="T7" s="31"/>
    </row>
    <row r="8" spans="1:23" ht="26.25" customHeight="1">
      <c r="E8" s="1"/>
      <c r="I8" s="38"/>
    </row>
    <row r="9" spans="1:23" s="8" customFormat="1" ht="19">
      <c r="A9" s="1"/>
      <c r="I9" s="38"/>
      <c r="P9" s="20"/>
    </row>
    <row r="10" spans="1:23" ht="19">
      <c r="A10" s="2"/>
      <c r="B10" s="11" t="s">
        <v>27</v>
      </c>
      <c r="C10" s="8"/>
      <c r="D10" s="8"/>
      <c r="E10" s="8"/>
      <c r="F10" s="8"/>
      <c r="I10" s="38"/>
      <c r="K10" s="11" t="s">
        <v>27</v>
      </c>
      <c r="L10" s="8"/>
      <c r="M10" s="8"/>
      <c r="N10" s="8"/>
      <c r="O10" s="8"/>
      <c r="P10" s="12"/>
    </row>
    <row r="11" spans="1:23" ht="18">
      <c r="B11" s="46" t="s">
        <v>4</v>
      </c>
      <c r="C11" s="46" t="s">
        <v>8</v>
      </c>
      <c r="D11" s="49" t="s">
        <v>3</v>
      </c>
      <c r="E11" s="50" t="s">
        <v>6</v>
      </c>
      <c r="F11" s="47" t="s">
        <v>7</v>
      </c>
      <c r="G11" s="48" t="s">
        <v>5</v>
      </c>
      <c r="I11" s="38"/>
      <c r="K11" s="46" t="s">
        <v>4</v>
      </c>
      <c r="L11" s="46" t="s">
        <v>8</v>
      </c>
      <c r="M11" s="49" t="s">
        <v>3</v>
      </c>
      <c r="N11" s="50" t="s">
        <v>6</v>
      </c>
      <c r="O11" s="48" t="s">
        <v>10</v>
      </c>
    </row>
    <row r="12" spans="1:23" ht="16">
      <c r="B12" s="39"/>
      <c r="C12" s="39"/>
      <c r="D12" s="39"/>
      <c r="E12" s="40"/>
      <c r="F12" s="41"/>
      <c r="G12" s="42">
        <v>0</v>
      </c>
      <c r="I12" s="38"/>
      <c r="K12" s="39"/>
      <c r="L12" s="39"/>
      <c r="M12" s="39"/>
      <c r="N12" s="40"/>
      <c r="O12" s="42">
        <v>0</v>
      </c>
    </row>
    <row r="13" spans="1:23" ht="16">
      <c r="B13" s="39"/>
      <c r="C13" s="39"/>
      <c r="D13" s="39"/>
      <c r="E13" s="40"/>
      <c r="F13" s="41"/>
      <c r="G13" s="42">
        <v>0</v>
      </c>
      <c r="I13" s="38"/>
      <c r="K13" s="39"/>
      <c r="L13" s="39"/>
      <c r="M13" s="39"/>
      <c r="N13" s="40"/>
      <c r="O13" s="42">
        <v>0</v>
      </c>
    </row>
    <row r="14" spans="1:23" ht="16">
      <c r="B14" s="39"/>
      <c r="C14" s="39"/>
      <c r="D14" s="39"/>
      <c r="E14" s="40"/>
      <c r="F14" s="41"/>
      <c r="G14" s="42">
        <v>0</v>
      </c>
      <c r="I14" s="38"/>
      <c r="K14" s="39"/>
      <c r="L14" s="39"/>
      <c r="M14" s="39"/>
      <c r="N14" s="40"/>
      <c r="O14" s="42">
        <v>0</v>
      </c>
    </row>
    <row r="15" spans="1:23" ht="16">
      <c r="B15" s="39"/>
      <c r="C15" s="39"/>
      <c r="D15" s="39"/>
      <c r="E15" s="40"/>
      <c r="F15" s="41"/>
      <c r="G15" s="42">
        <v>0</v>
      </c>
      <c r="I15" s="38"/>
      <c r="K15" s="39"/>
      <c r="L15" s="39"/>
      <c r="M15" s="39"/>
      <c r="N15" s="40"/>
      <c r="O15" s="42"/>
    </row>
    <row r="16" spans="1:23" ht="16">
      <c r="B16" s="39"/>
      <c r="C16" s="39"/>
      <c r="D16" s="39"/>
      <c r="E16" s="40"/>
      <c r="F16" s="41"/>
      <c r="G16" s="42">
        <v>0</v>
      </c>
      <c r="I16" s="38"/>
      <c r="K16" s="39"/>
      <c r="L16" s="39"/>
      <c r="M16" s="39"/>
      <c r="N16" s="40"/>
      <c r="O16" s="42"/>
    </row>
    <row r="17" spans="2:17" ht="16">
      <c r="B17" s="39"/>
      <c r="C17" s="39"/>
      <c r="D17" s="39"/>
      <c r="E17" s="40"/>
      <c r="F17" s="41"/>
      <c r="G17" s="42">
        <v>0</v>
      </c>
      <c r="I17" s="38"/>
      <c r="K17" s="39"/>
      <c r="L17" s="39"/>
      <c r="M17" s="39"/>
      <c r="N17" s="40"/>
      <c r="O17" s="42"/>
    </row>
    <row r="18" spans="2:17" ht="16">
      <c r="B18" s="39"/>
      <c r="C18" s="39"/>
      <c r="D18" s="39"/>
      <c r="E18" s="40"/>
      <c r="F18" s="41"/>
      <c r="G18" s="42">
        <v>0</v>
      </c>
      <c r="I18" s="38"/>
      <c r="K18" s="39"/>
      <c r="L18" s="39"/>
      <c r="M18" s="39"/>
      <c r="N18" s="40"/>
      <c r="O18" s="42"/>
    </row>
    <row r="19" spans="2:17" ht="16">
      <c r="B19" s="39"/>
      <c r="C19" s="39"/>
      <c r="D19" s="39"/>
      <c r="E19" s="40"/>
      <c r="F19" s="41"/>
      <c r="G19" s="42">
        <v>0</v>
      </c>
      <c r="I19" s="38"/>
      <c r="K19" s="39"/>
      <c r="L19" s="39"/>
      <c r="M19" s="39"/>
      <c r="N19" s="40"/>
      <c r="O19" s="42"/>
    </row>
    <row r="20" spans="2:17" ht="16">
      <c r="B20" s="39"/>
      <c r="C20" s="39"/>
      <c r="D20" s="39"/>
      <c r="E20" s="40"/>
      <c r="F20" s="41"/>
      <c r="G20" s="42">
        <v>0</v>
      </c>
      <c r="I20" s="38"/>
      <c r="K20" s="39"/>
      <c r="L20" s="39"/>
      <c r="M20" s="39"/>
      <c r="N20" s="40"/>
      <c r="O20" s="42"/>
    </row>
    <row r="21" spans="2:17" ht="16">
      <c r="B21" s="39"/>
      <c r="C21" s="39"/>
      <c r="D21" s="39"/>
      <c r="E21" s="40"/>
      <c r="F21" s="41"/>
      <c r="G21" s="42">
        <v>0</v>
      </c>
      <c r="I21" s="38"/>
      <c r="K21" s="39"/>
      <c r="L21" s="39"/>
      <c r="M21" s="39"/>
      <c r="N21" s="40"/>
      <c r="O21" s="42"/>
    </row>
    <row r="22" spans="2:17" ht="16">
      <c r="B22" s="39"/>
      <c r="C22" s="39"/>
      <c r="D22" s="39"/>
      <c r="E22" s="40"/>
      <c r="F22" s="41"/>
      <c r="G22" s="42">
        <v>0</v>
      </c>
      <c r="I22" s="38"/>
      <c r="K22" s="39"/>
      <c r="L22" s="39"/>
      <c r="M22" s="39"/>
      <c r="N22" s="40"/>
      <c r="O22" s="42"/>
    </row>
    <row r="23" spans="2:17" ht="16">
      <c r="B23" s="39"/>
      <c r="C23" s="39"/>
      <c r="D23" s="39"/>
      <c r="E23" s="40"/>
      <c r="F23" s="41"/>
      <c r="G23" s="42">
        <v>0</v>
      </c>
      <c r="I23" s="38"/>
      <c r="K23" s="39"/>
      <c r="L23" s="39"/>
      <c r="M23" s="39"/>
      <c r="N23" s="40"/>
      <c r="O23" s="42"/>
    </row>
    <row r="24" spans="2:17" ht="16">
      <c r="B24" s="39"/>
      <c r="C24" s="39"/>
      <c r="D24" s="39"/>
      <c r="E24" s="40"/>
      <c r="F24" s="41"/>
      <c r="G24" s="42">
        <v>0</v>
      </c>
      <c r="I24" s="38"/>
      <c r="K24" s="39"/>
      <c r="L24" s="39"/>
      <c r="M24" s="39"/>
      <c r="N24" s="40"/>
      <c r="O24" s="42"/>
    </row>
    <row r="25" spans="2:17" ht="16">
      <c r="B25" s="39"/>
      <c r="C25" s="39"/>
      <c r="D25" s="39"/>
      <c r="E25" s="40"/>
      <c r="F25" s="41"/>
      <c r="G25" s="42">
        <v>0</v>
      </c>
      <c r="I25" s="38"/>
      <c r="K25" s="39"/>
      <c r="L25" s="39"/>
      <c r="M25" s="39"/>
      <c r="N25" s="40"/>
      <c r="O25" s="42"/>
      <c r="Q25" s="89" t="s">
        <v>12</v>
      </c>
    </row>
    <row r="26" spans="2:17" ht="16">
      <c r="B26" s="39"/>
      <c r="C26" s="39"/>
      <c r="D26" s="39"/>
      <c r="E26" s="40"/>
      <c r="F26" s="41"/>
      <c r="G26" s="42">
        <v>0</v>
      </c>
      <c r="I26" s="38"/>
      <c r="K26" s="39"/>
      <c r="L26" s="39"/>
      <c r="M26" s="39"/>
      <c r="N26" s="40"/>
      <c r="O26" s="42"/>
      <c r="Q26" s="89"/>
    </row>
    <row r="27" spans="2:17" ht="16">
      <c r="B27" s="39" t="s">
        <v>1</v>
      </c>
      <c r="C27" s="39"/>
      <c r="D27" s="39"/>
      <c r="E27" s="40"/>
      <c r="F27" s="43"/>
      <c r="G27" s="44">
        <f>SUBTOTAL(109,Table15[Cost])</f>
        <v>0</v>
      </c>
      <c r="I27" s="38"/>
      <c r="K27" s="39" t="s">
        <v>1</v>
      </c>
      <c r="L27" s="39"/>
      <c r="M27" s="39"/>
      <c r="N27" s="39"/>
      <c r="O27" s="45">
        <f>SUBTOTAL(109,Table17[Amount])</f>
        <v>0</v>
      </c>
      <c r="Q27" s="89"/>
    </row>
    <row r="28" spans="2:17" ht="16">
      <c r="B28" s="39"/>
      <c r="C28" s="39"/>
      <c r="D28" s="39"/>
      <c r="E28" s="40"/>
      <c r="F28" s="41"/>
      <c r="G28" s="42"/>
      <c r="I28" s="38"/>
      <c r="K28" s="39"/>
      <c r="L28" s="39"/>
      <c r="M28" s="39"/>
      <c r="N28" s="40"/>
      <c r="O28" s="42"/>
      <c r="Q28" s="89"/>
    </row>
    <row r="29" spans="2:17" ht="16" customHeight="1">
      <c r="B29" s="39"/>
      <c r="C29" s="39"/>
      <c r="D29" s="39"/>
      <c r="E29" s="40"/>
      <c r="F29" s="41"/>
      <c r="G29" s="42"/>
      <c r="I29" s="38"/>
      <c r="K29" s="39"/>
      <c r="L29" s="39"/>
      <c r="M29" s="39"/>
      <c r="N29" s="40"/>
      <c r="O29" s="42"/>
      <c r="Q29" s="89"/>
    </row>
    <row r="30" spans="2:17" ht="16">
      <c r="B30" s="39"/>
      <c r="C30" s="39"/>
      <c r="D30" s="39"/>
      <c r="E30" s="40"/>
      <c r="F30" s="41"/>
      <c r="G30" s="42"/>
      <c r="I30" s="38"/>
      <c r="K30" s="39"/>
      <c r="L30" s="39"/>
      <c r="M30" s="39"/>
      <c r="N30" s="40"/>
      <c r="O30" s="42"/>
      <c r="P30" s="2"/>
      <c r="Q30" s="89"/>
    </row>
    <row r="31" spans="2:17" ht="16">
      <c r="B31" s="39"/>
      <c r="C31" s="39"/>
      <c r="D31" s="39"/>
      <c r="E31" s="40"/>
      <c r="F31" s="41"/>
      <c r="G31" s="42"/>
      <c r="I31" s="38"/>
      <c r="K31" s="39"/>
      <c r="L31" s="39"/>
      <c r="M31" s="39"/>
      <c r="N31" s="40"/>
      <c r="O31" s="42"/>
      <c r="P31" s="94" t="s">
        <v>13</v>
      </c>
      <c r="Q31" s="89"/>
    </row>
    <row r="32" spans="2:17" ht="16">
      <c r="B32" s="39"/>
      <c r="C32" s="39"/>
      <c r="D32" s="39"/>
      <c r="E32" s="40"/>
      <c r="F32" s="41"/>
      <c r="G32" s="42"/>
      <c r="I32" s="38"/>
      <c r="K32" s="39"/>
      <c r="L32" s="39"/>
      <c r="M32" s="39"/>
      <c r="N32" s="40"/>
      <c r="O32" s="42"/>
      <c r="P32" s="94"/>
      <c r="Q32" s="89"/>
    </row>
    <row r="33" spans="1:17" ht="16">
      <c r="B33" s="39"/>
      <c r="C33" s="39"/>
      <c r="D33" s="39"/>
      <c r="E33" s="40"/>
      <c r="F33" s="41"/>
      <c r="G33" s="42"/>
      <c r="I33" s="38"/>
      <c r="K33" s="39"/>
      <c r="L33" s="39"/>
      <c r="M33" s="39"/>
      <c r="N33" s="40"/>
      <c r="O33" s="42"/>
      <c r="P33" s="2"/>
      <c r="Q33" s="89"/>
    </row>
    <row r="34" spans="1:17" ht="16">
      <c r="I34" s="38"/>
      <c r="K34" s="39"/>
      <c r="L34" s="39"/>
      <c r="M34" s="39"/>
      <c r="N34" s="40"/>
      <c r="O34" s="42"/>
    </row>
    <row r="35" spans="1:17" ht="19">
      <c r="B35" s="11" t="s">
        <v>28</v>
      </c>
      <c r="C35" s="8"/>
      <c r="D35" s="8"/>
      <c r="E35" s="8"/>
      <c r="F35" s="8"/>
      <c r="I35" s="38"/>
      <c r="K35" s="11" t="s">
        <v>28</v>
      </c>
      <c r="L35" s="8"/>
      <c r="M35" s="8"/>
      <c r="N35" s="8"/>
      <c r="O35" s="8"/>
    </row>
    <row r="36" spans="1:17" s="8" customFormat="1" ht="19">
      <c r="A36" s="1"/>
      <c r="B36" s="46" t="s">
        <v>4</v>
      </c>
      <c r="C36" s="46" t="s">
        <v>8</v>
      </c>
      <c r="D36" s="49" t="s">
        <v>3</v>
      </c>
      <c r="E36" s="50" t="s">
        <v>6</v>
      </c>
      <c r="F36" s="47" t="s">
        <v>7</v>
      </c>
      <c r="G36" s="48" t="s">
        <v>5</v>
      </c>
      <c r="I36" s="38"/>
      <c r="K36" s="46" t="s">
        <v>4</v>
      </c>
      <c r="L36" s="46" t="s">
        <v>8</v>
      </c>
      <c r="M36" s="49" t="s">
        <v>3</v>
      </c>
      <c r="N36" s="50" t="s">
        <v>6</v>
      </c>
      <c r="O36" s="48" t="s">
        <v>10</v>
      </c>
    </row>
    <row r="37" spans="1:17" ht="16">
      <c r="B37" s="39"/>
      <c r="C37" s="39"/>
      <c r="D37" s="39"/>
      <c r="E37" s="40"/>
      <c r="F37" s="41"/>
      <c r="G37" s="42">
        <v>0</v>
      </c>
      <c r="I37" s="38"/>
      <c r="K37" s="39"/>
      <c r="L37" s="39"/>
      <c r="M37" s="39"/>
      <c r="N37" s="40"/>
      <c r="O37" s="42">
        <v>0</v>
      </c>
    </row>
    <row r="38" spans="1:17" ht="16">
      <c r="B38" s="39"/>
      <c r="C38" s="39"/>
      <c r="D38" s="39"/>
      <c r="E38" s="40"/>
      <c r="F38" s="41"/>
      <c r="G38" s="42">
        <v>0</v>
      </c>
      <c r="I38" s="38"/>
      <c r="K38" s="39"/>
      <c r="L38" s="39"/>
      <c r="M38" s="39"/>
      <c r="N38" s="40"/>
      <c r="O38" s="42">
        <v>0</v>
      </c>
    </row>
    <row r="39" spans="1:17" ht="16">
      <c r="B39" s="39"/>
      <c r="C39" s="39"/>
      <c r="D39" s="39"/>
      <c r="E39" s="40"/>
      <c r="F39" s="41"/>
      <c r="G39" s="42">
        <v>0</v>
      </c>
      <c r="I39" s="38"/>
      <c r="K39" s="39"/>
      <c r="L39" s="39"/>
      <c r="M39" s="39"/>
      <c r="N39" s="40"/>
      <c r="O39" s="42">
        <v>0</v>
      </c>
    </row>
    <row r="40" spans="1:17" ht="16">
      <c r="B40" s="39"/>
      <c r="C40" s="39"/>
      <c r="D40" s="39"/>
      <c r="E40" s="40"/>
      <c r="F40" s="41"/>
      <c r="G40" s="42">
        <v>0</v>
      </c>
      <c r="I40" s="38"/>
      <c r="K40" s="39"/>
      <c r="L40" s="39"/>
      <c r="M40" s="39"/>
      <c r="N40" s="40"/>
      <c r="O40" s="42">
        <v>0</v>
      </c>
    </row>
    <row r="41" spans="1:17" ht="16">
      <c r="B41" s="39"/>
      <c r="C41" s="39"/>
      <c r="D41" s="39"/>
      <c r="E41" s="40"/>
      <c r="F41" s="41"/>
      <c r="G41" s="42">
        <v>0</v>
      </c>
      <c r="I41" s="38"/>
      <c r="K41" s="39"/>
      <c r="L41" s="39"/>
      <c r="M41" s="39"/>
      <c r="N41" s="40"/>
      <c r="O41" s="42">
        <v>0</v>
      </c>
    </row>
    <row r="42" spans="1:17" ht="16">
      <c r="B42" s="39"/>
      <c r="C42" s="39"/>
      <c r="D42" s="39"/>
      <c r="E42" s="40"/>
      <c r="F42" s="41"/>
      <c r="G42" s="42">
        <v>0</v>
      </c>
      <c r="I42" s="38"/>
      <c r="K42" s="39"/>
      <c r="L42" s="39"/>
      <c r="M42" s="39"/>
      <c r="N42" s="40"/>
      <c r="O42" s="42">
        <v>0</v>
      </c>
    </row>
    <row r="43" spans="1:17" s="8" customFormat="1" ht="19">
      <c r="A43" s="1"/>
      <c r="B43" s="39"/>
      <c r="C43" s="39"/>
      <c r="D43" s="39"/>
      <c r="E43" s="40"/>
      <c r="F43" s="41"/>
      <c r="G43" s="42">
        <v>0</v>
      </c>
      <c r="I43" s="38"/>
      <c r="K43" s="39"/>
      <c r="L43" s="39"/>
      <c r="M43" s="39"/>
      <c r="N43" s="40"/>
      <c r="O43" s="42">
        <v>0</v>
      </c>
    </row>
    <row r="44" spans="1:17" ht="16">
      <c r="B44" s="39"/>
      <c r="C44" s="39"/>
      <c r="D44" s="39"/>
      <c r="E44" s="40"/>
      <c r="F44" s="41"/>
      <c r="G44" s="42">
        <v>0</v>
      </c>
      <c r="I44" s="38"/>
      <c r="K44" s="39"/>
      <c r="L44" s="39"/>
      <c r="M44" s="39"/>
      <c r="N44" s="40"/>
      <c r="O44" s="42">
        <v>0</v>
      </c>
    </row>
    <row r="45" spans="1:17" ht="16">
      <c r="B45" s="39"/>
      <c r="C45" s="39"/>
      <c r="D45" s="39"/>
      <c r="E45" s="40"/>
      <c r="F45" s="41"/>
      <c r="G45" s="42">
        <v>0</v>
      </c>
      <c r="I45" s="38"/>
      <c r="K45" s="39"/>
      <c r="L45" s="39"/>
      <c r="M45" s="39"/>
      <c r="N45" s="40"/>
      <c r="O45" s="42">
        <v>0</v>
      </c>
    </row>
    <row r="46" spans="1:17" ht="16">
      <c r="B46" s="39"/>
      <c r="C46" s="39"/>
      <c r="D46" s="39"/>
      <c r="E46" s="40"/>
      <c r="F46" s="41"/>
      <c r="G46" s="42">
        <v>0</v>
      </c>
      <c r="I46" s="38"/>
      <c r="K46" s="39"/>
      <c r="L46" s="39"/>
      <c r="M46" s="39"/>
      <c r="N46" s="40"/>
      <c r="O46" s="42">
        <v>0</v>
      </c>
    </row>
    <row r="47" spans="1:17" ht="16">
      <c r="B47" s="39"/>
      <c r="C47" s="39"/>
      <c r="D47" s="39"/>
      <c r="E47" s="40"/>
      <c r="F47" s="41"/>
      <c r="G47" s="42">
        <v>0</v>
      </c>
      <c r="I47" s="38"/>
      <c r="K47" s="39"/>
      <c r="L47" s="39"/>
      <c r="M47" s="39"/>
      <c r="N47" s="40"/>
      <c r="O47" s="42">
        <v>0</v>
      </c>
    </row>
    <row r="48" spans="1:17" ht="16">
      <c r="B48" s="39"/>
      <c r="C48" s="39"/>
      <c r="D48" s="39"/>
      <c r="E48" s="40"/>
      <c r="F48" s="41"/>
      <c r="G48" s="42">
        <v>0</v>
      </c>
      <c r="I48" s="38"/>
      <c r="K48" s="39"/>
      <c r="L48" s="39"/>
      <c r="M48" s="39"/>
      <c r="N48" s="40"/>
      <c r="O48" s="42">
        <v>0</v>
      </c>
    </row>
    <row r="49" spans="1:16" ht="16">
      <c r="B49" s="39"/>
      <c r="C49" s="39"/>
      <c r="D49" s="39"/>
      <c r="E49" s="40"/>
      <c r="F49" s="41"/>
      <c r="G49" s="42">
        <v>0</v>
      </c>
      <c r="I49" s="38"/>
      <c r="K49" s="39"/>
      <c r="L49" s="39"/>
      <c r="M49" s="39"/>
      <c r="N49" s="40"/>
      <c r="O49" s="42">
        <v>0</v>
      </c>
    </row>
    <row r="50" spans="1:16" s="8" customFormat="1" ht="19">
      <c r="A50" s="1"/>
      <c r="B50" s="39"/>
      <c r="C50" s="39"/>
      <c r="D50" s="39"/>
      <c r="E50" s="40"/>
      <c r="F50" s="41"/>
      <c r="G50" s="42">
        <v>0</v>
      </c>
      <c r="I50" s="38"/>
      <c r="K50" s="39"/>
      <c r="L50" s="39"/>
      <c r="M50" s="39"/>
      <c r="N50" s="40"/>
      <c r="O50" s="42">
        <v>0</v>
      </c>
      <c r="P50" s="20"/>
    </row>
    <row r="51" spans="1:16" ht="16">
      <c r="B51" s="39"/>
      <c r="C51" s="39"/>
      <c r="D51" s="39"/>
      <c r="E51" s="40"/>
      <c r="F51" s="41"/>
      <c r="G51" s="42">
        <v>0</v>
      </c>
      <c r="I51" s="38"/>
    </row>
    <row r="52" spans="1:16" ht="16">
      <c r="B52" s="39" t="s">
        <v>1</v>
      </c>
      <c r="C52" s="39"/>
      <c r="D52" s="39"/>
      <c r="E52" s="40"/>
      <c r="F52" s="43"/>
      <c r="G52" s="44">
        <f>SUBTOTAL(109,Table1523[Cost])</f>
        <v>0</v>
      </c>
      <c r="I52" s="38"/>
      <c r="K52" s="39" t="s">
        <v>1</v>
      </c>
      <c r="L52" s="39"/>
      <c r="M52" s="39"/>
      <c r="N52" s="40"/>
      <c r="O52" s="44">
        <f>SUBTOTAL(109,Table1812[Amount])</f>
        <v>0</v>
      </c>
    </row>
    <row r="53" spans="1:16" ht="16">
      <c r="B53" s="39"/>
      <c r="C53" s="39"/>
      <c r="D53" s="39"/>
      <c r="E53" s="40"/>
      <c r="F53" s="41"/>
      <c r="G53" s="42"/>
      <c r="I53" s="38"/>
      <c r="K53" s="39"/>
      <c r="L53" s="39"/>
      <c r="M53" s="39"/>
      <c r="N53" s="40"/>
      <c r="O53" s="42"/>
    </row>
    <row r="54" spans="1:16" ht="16">
      <c r="B54" s="39"/>
      <c r="C54" s="39"/>
      <c r="D54" s="39"/>
      <c r="E54" s="40"/>
      <c r="F54" s="41"/>
      <c r="G54" s="42"/>
      <c r="I54" s="38"/>
      <c r="K54" s="39"/>
      <c r="L54" s="39"/>
      <c r="M54" s="39"/>
      <c r="N54" s="40"/>
      <c r="O54" s="42"/>
    </row>
    <row r="55" spans="1:16" ht="16">
      <c r="B55" s="39"/>
      <c r="C55" s="39"/>
      <c r="D55" s="39"/>
      <c r="E55" s="40"/>
      <c r="F55" s="41"/>
      <c r="G55" s="42"/>
      <c r="I55" s="38"/>
      <c r="K55" s="39"/>
      <c r="L55" s="39"/>
      <c r="M55" s="39"/>
      <c r="N55" s="40"/>
      <c r="O55" s="42"/>
    </row>
    <row r="56" spans="1:16" ht="16">
      <c r="B56" s="39"/>
      <c r="C56" s="39"/>
      <c r="D56" s="39"/>
      <c r="E56" s="40"/>
      <c r="F56" s="43"/>
      <c r="G56" s="44"/>
      <c r="I56" s="38"/>
    </row>
    <row r="57" spans="1:16" ht="16">
      <c r="B57" s="39"/>
      <c r="C57" s="39"/>
      <c r="D57" s="39"/>
      <c r="E57" s="40"/>
      <c r="F57" s="41"/>
      <c r="G57" s="42"/>
      <c r="I57" s="38"/>
    </row>
    <row r="58" spans="1:16" ht="16">
      <c r="B58" s="39"/>
      <c r="C58" s="39"/>
      <c r="D58" s="39"/>
      <c r="E58" s="40"/>
      <c r="F58" s="41"/>
      <c r="G58" s="42"/>
      <c r="I58" s="38"/>
    </row>
    <row r="59" spans="1:16" ht="16">
      <c r="B59" s="39"/>
      <c r="C59" s="39"/>
      <c r="D59" s="39"/>
      <c r="E59" s="40"/>
      <c r="F59" s="41"/>
      <c r="G59" s="42"/>
      <c r="I59" s="38"/>
    </row>
    <row r="60" spans="1:16" ht="19">
      <c r="B60" s="11" t="s">
        <v>29</v>
      </c>
      <c r="C60" s="8"/>
      <c r="D60" s="8"/>
      <c r="E60" s="8"/>
      <c r="F60" s="8"/>
      <c r="I60" s="38"/>
      <c r="K60" s="11" t="s">
        <v>29</v>
      </c>
      <c r="L60" s="8"/>
      <c r="M60" s="8"/>
      <c r="N60" s="8"/>
      <c r="O60" s="8"/>
    </row>
    <row r="61" spans="1:16" ht="18">
      <c r="B61" s="46" t="s">
        <v>4</v>
      </c>
      <c r="C61" s="46" t="s">
        <v>8</v>
      </c>
      <c r="D61" s="49" t="s">
        <v>3</v>
      </c>
      <c r="E61" s="50" t="s">
        <v>6</v>
      </c>
      <c r="F61" s="47" t="s">
        <v>7</v>
      </c>
      <c r="G61" s="48" t="s">
        <v>5</v>
      </c>
      <c r="I61" s="38"/>
      <c r="K61" s="46" t="s">
        <v>4</v>
      </c>
      <c r="L61" s="46" t="s">
        <v>8</v>
      </c>
      <c r="M61" s="49" t="s">
        <v>3</v>
      </c>
      <c r="N61" s="50" t="s">
        <v>6</v>
      </c>
      <c r="O61" s="48" t="s">
        <v>10</v>
      </c>
    </row>
    <row r="62" spans="1:16" ht="16">
      <c r="B62" s="39"/>
      <c r="C62" s="39"/>
      <c r="D62" s="39"/>
      <c r="E62" s="40"/>
      <c r="F62" s="41"/>
      <c r="G62" s="42">
        <v>0</v>
      </c>
      <c r="I62" s="38"/>
      <c r="K62" s="39"/>
      <c r="L62" s="39"/>
      <c r="M62" s="39"/>
      <c r="N62" s="40"/>
      <c r="O62" s="42">
        <v>0</v>
      </c>
    </row>
    <row r="63" spans="1:16" ht="16">
      <c r="B63" s="39"/>
      <c r="C63" s="39"/>
      <c r="D63" s="39"/>
      <c r="E63" s="40"/>
      <c r="F63" s="41"/>
      <c r="G63" s="42">
        <v>0</v>
      </c>
      <c r="I63" s="38"/>
      <c r="K63" s="39"/>
      <c r="L63" s="39"/>
      <c r="M63" s="39"/>
      <c r="N63" s="40"/>
      <c r="O63" s="42">
        <v>0</v>
      </c>
    </row>
    <row r="64" spans="1:16" ht="16">
      <c r="B64" s="39"/>
      <c r="C64" s="39"/>
      <c r="D64" s="39"/>
      <c r="E64" s="40"/>
      <c r="F64" s="41"/>
      <c r="G64" s="42">
        <v>0</v>
      </c>
      <c r="I64" s="38"/>
      <c r="K64" s="39"/>
      <c r="L64" s="39"/>
      <c r="M64" s="39"/>
      <c r="N64" s="40"/>
      <c r="O64" s="42">
        <v>0</v>
      </c>
    </row>
    <row r="65" spans="2:15" ht="16">
      <c r="B65" s="39"/>
      <c r="C65" s="39"/>
      <c r="D65" s="39"/>
      <c r="E65" s="40"/>
      <c r="F65" s="41"/>
      <c r="G65" s="42">
        <v>0</v>
      </c>
      <c r="I65" s="38"/>
      <c r="K65" s="39"/>
      <c r="L65" s="39"/>
      <c r="M65" s="39"/>
      <c r="N65" s="40"/>
      <c r="O65" s="42">
        <v>0</v>
      </c>
    </row>
    <row r="66" spans="2:15" ht="16">
      <c r="B66" s="39"/>
      <c r="C66" s="39"/>
      <c r="D66" s="39"/>
      <c r="E66" s="40"/>
      <c r="F66" s="41"/>
      <c r="G66" s="42">
        <v>0</v>
      </c>
      <c r="I66" s="38"/>
      <c r="K66" s="39"/>
      <c r="L66" s="39"/>
      <c r="M66" s="39"/>
      <c r="N66" s="40"/>
      <c r="O66" s="42">
        <v>0</v>
      </c>
    </row>
    <row r="67" spans="2:15" ht="16">
      <c r="B67" s="39"/>
      <c r="C67" s="39"/>
      <c r="D67" s="39"/>
      <c r="E67" s="40"/>
      <c r="F67" s="41"/>
      <c r="G67" s="42">
        <v>0</v>
      </c>
      <c r="I67" s="38"/>
      <c r="K67" s="39"/>
      <c r="L67" s="39"/>
      <c r="M67" s="39"/>
      <c r="N67" s="40"/>
      <c r="O67" s="42">
        <v>0</v>
      </c>
    </row>
    <row r="68" spans="2:15" ht="16">
      <c r="B68" s="39"/>
      <c r="C68" s="39"/>
      <c r="D68" s="39"/>
      <c r="E68" s="40"/>
      <c r="F68" s="41"/>
      <c r="G68" s="42">
        <v>0</v>
      </c>
      <c r="I68" s="38"/>
      <c r="K68" s="39"/>
      <c r="L68" s="39"/>
      <c r="M68" s="39"/>
      <c r="N68" s="40"/>
      <c r="O68" s="42">
        <v>0</v>
      </c>
    </row>
    <row r="69" spans="2:15" ht="16">
      <c r="B69" s="39"/>
      <c r="C69" s="39"/>
      <c r="D69" s="39"/>
      <c r="E69" s="40"/>
      <c r="F69" s="41"/>
      <c r="G69" s="42">
        <v>0</v>
      </c>
      <c r="I69" s="38"/>
      <c r="K69" s="39"/>
      <c r="L69" s="39"/>
      <c r="M69" s="39"/>
      <c r="N69" s="40"/>
      <c r="O69" s="42">
        <v>0</v>
      </c>
    </row>
    <row r="70" spans="2:15" ht="16">
      <c r="B70" s="39"/>
      <c r="C70" s="39"/>
      <c r="D70" s="39"/>
      <c r="E70" s="40"/>
      <c r="F70" s="41"/>
      <c r="G70" s="42">
        <v>0</v>
      </c>
      <c r="I70" s="38"/>
      <c r="K70" s="39"/>
      <c r="L70" s="39"/>
      <c r="M70" s="39"/>
      <c r="N70" s="40"/>
      <c r="O70" s="42">
        <v>0</v>
      </c>
    </row>
    <row r="71" spans="2:15" ht="16">
      <c r="B71" s="39"/>
      <c r="C71" s="39"/>
      <c r="D71" s="39"/>
      <c r="E71" s="40"/>
      <c r="F71" s="41"/>
      <c r="G71" s="42">
        <v>0</v>
      </c>
      <c r="I71" s="38"/>
      <c r="K71" s="39"/>
      <c r="L71" s="39"/>
      <c r="M71" s="39"/>
      <c r="N71" s="40"/>
      <c r="O71" s="42">
        <v>0</v>
      </c>
    </row>
    <row r="72" spans="2:15" ht="16">
      <c r="B72" s="39"/>
      <c r="C72" s="39"/>
      <c r="D72" s="39"/>
      <c r="E72" s="40"/>
      <c r="F72" s="41"/>
      <c r="G72" s="42">
        <v>0</v>
      </c>
      <c r="I72" s="38"/>
      <c r="K72" s="39"/>
      <c r="L72" s="39"/>
      <c r="M72" s="39"/>
      <c r="N72" s="40"/>
      <c r="O72" s="42">
        <v>0</v>
      </c>
    </row>
    <row r="73" spans="2:15" ht="16">
      <c r="B73" s="39"/>
      <c r="C73" s="39"/>
      <c r="D73" s="39"/>
      <c r="E73" s="40"/>
      <c r="F73" s="41"/>
      <c r="G73" s="42">
        <v>0</v>
      </c>
      <c r="I73" s="38"/>
      <c r="K73" s="39"/>
      <c r="L73" s="39"/>
      <c r="M73" s="39"/>
      <c r="N73" s="40"/>
      <c r="O73" s="42">
        <v>0</v>
      </c>
    </row>
    <row r="74" spans="2:15" ht="16">
      <c r="B74" s="39"/>
      <c r="C74" s="39"/>
      <c r="D74" s="39"/>
      <c r="E74" s="40"/>
      <c r="F74" s="41"/>
      <c r="G74" s="42">
        <v>0</v>
      </c>
      <c r="I74" s="38"/>
      <c r="K74" s="39"/>
      <c r="L74" s="39"/>
      <c r="M74" s="39"/>
      <c r="N74" s="40"/>
      <c r="O74" s="42">
        <v>0</v>
      </c>
    </row>
    <row r="75" spans="2:15" ht="16">
      <c r="B75" s="39"/>
      <c r="C75" s="39"/>
      <c r="D75" s="39"/>
      <c r="E75" s="40"/>
      <c r="F75" s="41"/>
      <c r="G75" s="42">
        <v>0</v>
      </c>
      <c r="I75" s="38"/>
      <c r="K75" s="39"/>
      <c r="L75" s="39"/>
      <c r="M75" s="39"/>
      <c r="N75" s="40"/>
      <c r="O75" s="42">
        <v>0</v>
      </c>
    </row>
    <row r="76" spans="2:15" ht="16">
      <c r="B76" s="39"/>
      <c r="C76" s="39"/>
      <c r="D76" s="39"/>
      <c r="E76" s="40"/>
      <c r="F76" s="41"/>
      <c r="G76" s="42">
        <v>0</v>
      </c>
      <c r="I76" s="38"/>
      <c r="K76" s="39"/>
      <c r="L76" s="39"/>
      <c r="M76" s="39"/>
      <c r="N76" s="40"/>
      <c r="O76" s="42"/>
    </row>
    <row r="77" spans="2:15" ht="16">
      <c r="B77" s="39" t="s">
        <v>1</v>
      </c>
      <c r="C77" s="39"/>
      <c r="D77" s="39"/>
      <c r="E77" s="40"/>
      <c r="F77" s="43"/>
      <c r="G77" s="44">
        <f>SUBTOTAL(109,Table152324[Cost])</f>
        <v>0</v>
      </c>
      <c r="I77" s="38"/>
      <c r="K77" s="39" t="s">
        <v>1</v>
      </c>
      <c r="L77" s="39"/>
      <c r="M77" s="39"/>
      <c r="N77" s="40"/>
      <c r="O77" s="44">
        <f>SUBTOTAL(109,Table181263[Amount])</f>
        <v>0</v>
      </c>
    </row>
    <row r="78" spans="2:15" ht="16">
      <c r="B78" s="39"/>
      <c r="C78" s="39"/>
      <c r="D78" s="39"/>
      <c r="E78" s="40"/>
      <c r="F78" s="41"/>
      <c r="G78" s="42"/>
      <c r="I78" s="38"/>
      <c r="K78" s="39"/>
      <c r="L78" s="39"/>
      <c r="M78" s="39"/>
      <c r="N78" s="40"/>
      <c r="O78" s="42"/>
    </row>
    <row r="79" spans="2:15" ht="16">
      <c r="B79" s="39"/>
      <c r="C79" s="39"/>
      <c r="D79" s="39"/>
      <c r="E79" s="40"/>
      <c r="F79" s="41"/>
      <c r="G79" s="42"/>
      <c r="I79" s="38"/>
      <c r="K79" s="39"/>
      <c r="L79" s="39"/>
      <c r="M79" s="39"/>
      <c r="N79" s="40"/>
      <c r="O79" s="42"/>
    </row>
    <row r="80" spans="2:15" ht="16">
      <c r="B80" s="39"/>
      <c r="C80" s="39"/>
      <c r="D80" s="39"/>
      <c r="E80" s="40"/>
      <c r="F80" s="41"/>
      <c r="G80" s="42"/>
      <c r="I80" s="38"/>
      <c r="K80" s="39"/>
      <c r="L80" s="39"/>
      <c r="M80" s="39"/>
      <c r="N80" s="40"/>
      <c r="O80" s="42"/>
    </row>
    <row r="81" spans="2:15" ht="16">
      <c r="B81" s="39"/>
      <c r="C81" s="39"/>
      <c r="D81" s="39"/>
      <c r="E81" s="40"/>
      <c r="F81" s="41"/>
      <c r="G81" s="42"/>
      <c r="I81" s="38"/>
      <c r="K81" s="39"/>
      <c r="L81" s="39"/>
      <c r="M81" s="39"/>
      <c r="N81" s="40"/>
      <c r="O81" s="42"/>
    </row>
    <row r="82" spans="2:15" ht="16">
      <c r="B82" s="39"/>
      <c r="C82" s="39"/>
      <c r="D82" s="39"/>
      <c r="E82" s="40"/>
      <c r="F82" s="41"/>
      <c r="G82" s="42"/>
      <c r="I82" s="38"/>
      <c r="K82" s="39"/>
      <c r="L82" s="39"/>
      <c r="M82" s="39"/>
      <c r="N82" s="40"/>
      <c r="O82" s="42"/>
    </row>
    <row r="83" spans="2:15" ht="16">
      <c r="B83" s="39"/>
      <c r="C83" s="39"/>
      <c r="D83" s="39"/>
      <c r="E83" s="40"/>
      <c r="F83" s="41"/>
      <c r="G83" s="42"/>
      <c r="I83" s="38"/>
      <c r="K83" s="39"/>
      <c r="L83" s="39"/>
      <c r="M83" s="39"/>
      <c r="N83" s="40"/>
      <c r="O83" s="42"/>
    </row>
    <row r="84" spans="2:15" ht="16">
      <c r="B84" s="39"/>
      <c r="C84" s="39"/>
      <c r="D84" s="39"/>
      <c r="E84" s="40"/>
      <c r="F84" s="41"/>
      <c r="G84" s="42"/>
      <c r="I84" s="38"/>
      <c r="K84" s="39"/>
      <c r="L84" s="39"/>
      <c r="M84" s="39"/>
      <c r="N84" s="40"/>
      <c r="O84" s="42"/>
    </row>
    <row r="85" spans="2:15" ht="19">
      <c r="B85" s="11" t="s">
        <v>30</v>
      </c>
      <c r="C85" s="8"/>
      <c r="D85" s="8"/>
      <c r="E85" s="8"/>
      <c r="F85" s="8"/>
      <c r="I85" s="38"/>
      <c r="K85" s="11" t="s">
        <v>30</v>
      </c>
      <c r="L85" s="8"/>
      <c r="M85" s="8"/>
      <c r="N85" s="8"/>
      <c r="O85" s="8"/>
    </row>
    <row r="86" spans="2:15" ht="18">
      <c r="B86" s="46" t="s">
        <v>4</v>
      </c>
      <c r="C86" s="46" t="s">
        <v>8</v>
      </c>
      <c r="D86" s="49" t="s">
        <v>3</v>
      </c>
      <c r="E86" s="50" t="s">
        <v>6</v>
      </c>
      <c r="F86" s="47" t="s">
        <v>7</v>
      </c>
      <c r="G86" s="48" t="s">
        <v>5</v>
      </c>
      <c r="I86" s="38"/>
      <c r="K86" s="46" t="s">
        <v>4</v>
      </c>
      <c r="L86" s="46" t="s">
        <v>8</v>
      </c>
      <c r="M86" s="49" t="s">
        <v>3</v>
      </c>
      <c r="N86" s="50" t="s">
        <v>6</v>
      </c>
      <c r="O86" s="48" t="s">
        <v>10</v>
      </c>
    </row>
    <row r="87" spans="2:15" ht="16">
      <c r="B87" s="39"/>
      <c r="C87" s="39"/>
      <c r="D87" s="39"/>
      <c r="E87" s="40"/>
      <c r="F87" s="41"/>
      <c r="G87" s="42">
        <v>0</v>
      </c>
      <c r="I87" s="38"/>
      <c r="K87" s="39"/>
      <c r="L87" s="39"/>
      <c r="M87" s="39"/>
      <c r="N87" s="40"/>
      <c r="O87" s="42">
        <v>0</v>
      </c>
    </row>
    <row r="88" spans="2:15" ht="16">
      <c r="B88" s="39"/>
      <c r="C88" s="39"/>
      <c r="D88" s="39"/>
      <c r="E88" s="40"/>
      <c r="F88" s="41"/>
      <c r="G88" s="42">
        <v>0</v>
      </c>
      <c r="I88" s="38"/>
      <c r="K88" s="39"/>
      <c r="L88" s="39"/>
      <c r="M88" s="39"/>
      <c r="N88" s="40"/>
      <c r="O88" s="42">
        <v>0</v>
      </c>
    </row>
    <row r="89" spans="2:15" ht="16">
      <c r="B89" s="39"/>
      <c r="C89" s="39"/>
      <c r="D89" s="39"/>
      <c r="E89" s="40"/>
      <c r="F89" s="41"/>
      <c r="G89" s="42">
        <v>0</v>
      </c>
      <c r="I89" s="38"/>
      <c r="K89" s="39"/>
      <c r="L89" s="39"/>
      <c r="M89" s="39"/>
      <c r="N89" s="40"/>
      <c r="O89" s="42">
        <v>0</v>
      </c>
    </row>
    <row r="90" spans="2:15" ht="16">
      <c r="B90" s="39"/>
      <c r="C90" s="39"/>
      <c r="D90" s="39"/>
      <c r="E90" s="40"/>
      <c r="F90" s="41"/>
      <c r="G90" s="42">
        <v>0</v>
      </c>
      <c r="I90" s="38"/>
      <c r="K90" s="39"/>
      <c r="L90" s="39"/>
      <c r="M90" s="39"/>
      <c r="N90" s="40"/>
      <c r="O90" s="42">
        <v>0</v>
      </c>
    </row>
    <row r="91" spans="2:15" ht="16">
      <c r="B91" s="39"/>
      <c r="C91" s="39"/>
      <c r="D91" s="39"/>
      <c r="E91" s="40"/>
      <c r="F91" s="41"/>
      <c r="G91" s="42">
        <v>0</v>
      </c>
      <c r="I91" s="38"/>
      <c r="K91" s="39"/>
      <c r="L91" s="39"/>
      <c r="M91" s="39"/>
      <c r="N91" s="40"/>
      <c r="O91" s="42">
        <v>0</v>
      </c>
    </row>
    <row r="92" spans="2:15" ht="16">
      <c r="B92" s="39"/>
      <c r="C92" s="39"/>
      <c r="D92" s="39"/>
      <c r="E92" s="40"/>
      <c r="F92" s="41"/>
      <c r="G92" s="42">
        <v>0</v>
      </c>
      <c r="I92" s="38"/>
      <c r="K92" s="39"/>
      <c r="L92" s="39"/>
      <c r="M92" s="39"/>
      <c r="N92" s="40"/>
      <c r="O92" s="42">
        <v>0</v>
      </c>
    </row>
    <row r="93" spans="2:15" ht="16">
      <c r="B93" s="39"/>
      <c r="C93" s="39"/>
      <c r="D93" s="39"/>
      <c r="E93" s="40"/>
      <c r="F93" s="41"/>
      <c r="G93" s="42">
        <v>0</v>
      </c>
      <c r="I93" s="38"/>
      <c r="K93" s="39"/>
      <c r="L93" s="39"/>
      <c r="M93" s="39"/>
      <c r="N93" s="40"/>
      <c r="O93" s="42">
        <v>0</v>
      </c>
    </row>
    <row r="94" spans="2:15" ht="16">
      <c r="B94" s="39"/>
      <c r="C94" s="39"/>
      <c r="D94" s="39"/>
      <c r="E94" s="40"/>
      <c r="F94" s="41"/>
      <c r="G94" s="42">
        <v>0</v>
      </c>
      <c r="I94" s="38"/>
      <c r="K94" s="39"/>
      <c r="L94" s="39"/>
      <c r="M94" s="39"/>
      <c r="N94" s="40"/>
      <c r="O94" s="42">
        <v>0</v>
      </c>
    </row>
    <row r="95" spans="2:15" ht="16">
      <c r="B95" s="39"/>
      <c r="C95" s="39"/>
      <c r="D95" s="39"/>
      <c r="E95" s="40"/>
      <c r="F95" s="41"/>
      <c r="G95" s="42">
        <v>0</v>
      </c>
      <c r="I95" s="38"/>
      <c r="K95" s="39"/>
      <c r="L95" s="39"/>
      <c r="M95" s="39"/>
      <c r="N95" s="40"/>
      <c r="O95" s="42">
        <v>0</v>
      </c>
    </row>
    <row r="96" spans="2:15" ht="16">
      <c r="B96" s="39"/>
      <c r="C96" s="39"/>
      <c r="D96" s="39"/>
      <c r="E96" s="40"/>
      <c r="F96" s="41"/>
      <c r="G96" s="42">
        <v>0</v>
      </c>
      <c r="I96" s="38"/>
      <c r="K96" s="39"/>
      <c r="L96" s="39"/>
      <c r="M96" s="39"/>
      <c r="N96" s="40"/>
      <c r="O96" s="42">
        <v>0</v>
      </c>
    </row>
    <row r="97" spans="2:15" ht="16">
      <c r="B97" s="39"/>
      <c r="C97" s="39"/>
      <c r="D97" s="39"/>
      <c r="E97" s="40"/>
      <c r="F97" s="41"/>
      <c r="G97" s="42">
        <v>0</v>
      </c>
      <c r="I97" s="38"/>
      <c r="K97" s="39"/>
      <c r="L97" s="39"/>
      <c r="M97" s="39"/>
      <c r="N97" s="40"/>
      <c r="O97" s="42">
        <v>0</v>
      </c>
    </row>
    <row r="98" spans="2:15" ht="16">
      <c r="B98" s="39"/>
      <c r="C98" s="39"/>
      <c r="D98" s="39"/>
      <c r="E98" s="40"/>
      <c r="F98" s="41"/>
      <c r="G98" s="42">
        <v>0</v>
      </c>
      <c r="I98" s="38"/>
      <c r="K98" s="39"/>
      <c r="L98" s="39"/>
      <c r="M98" s="39"/>
      <c r="N98" s="40"/>
      <c r="O98" s="42">
        <v>0</v>
      </c>
    </row>
    <row r="99" spans="2:15" ht="16">
      <c r="B99" s="39"/>
      <c r="C99" s="39"/>
      <c r="D99" s="39"/>
      <c r="E99" s="40"/>
      <c r="F99" s="41"/>
      <c r="G99" s="42">
        <v>0</v>
      </c>
      <c r="I99" s="38"/>
      <c r="K99" s="39"/>
      <c r="L99" s="39"/>
      <c r="M99" s="39"/>
      <c r="N99" s="40"/>
      <c r="O99" s="42">
        <v>0</v>
      </c>
    </row>
    <row r="100" spans="2:15" ht="16">
      <c r="B100" s="39"/>
      <c r="C100" s="39"/>
      <c r="D100" s="39"/>
      <c r="E100" s="40"/>
      <c r="F100" s="41"/>
      <c r="G100" s="42">
        <v>0</v>
      </c>
      <c r="I100" s="38"/>
      <c r="K100" s="39"/>
      <c r="L100" s="39"/>
      <c r="M100" s="39"/>
      <c r="N100" s="40"/>
      <c r="O100" s="42">
        <v>0</v>
      </c>
    </row>
    <row r="101" spans="2:15" ht="16">
      <c r="B101" s="39"/>
      <c r="C101" s="39"/>
      <c r="D101" s="39"/>
      <c r="E101" s="40"/>
      <c r="F101" s="41"/>
      <c r="G101" s="42">
        <v>0</v>
      </c>
      <c r="I101" s="38"/>
      <c r="K101" s="39"/>
      <c r="L101" s="39"/>
      <c r="M101" s="39"/>
      <c r="N101" s="40"/>
      <c r="O101" s="42"/>
    </row>
    <row r="102" spans="2:15" ht="16">
      <c r="B102" s="39" t="s">
        <v>1</v>
      </c>
      <c r="C102" s="39"/>
      <c r="D102" s="39"/>
      <c r="E102" s="40"/>
      <c r="F102" s="43"/>
      <c r="G102" s="44">
        <f>SUBTOTAL(109,Table152342[Cost])</f>
        <v>0</v>
      </c>
      <c r="I102" s="38"/>
      <c r="K102" s="39" t="s">
        <v>1</v>
      </c>
      <c r="L102" s="39"/>
      <c r="M102" s="39"/>
      <c r="N102" s="40"/>
      <c r="O102" s="44">
        <f>SUBTOTAL(109,Table181264[Amount])</f>
        <v>0</v>
      </c>
    </row>
    <row r="103" spans="2:15" ht="16">
      <c r="B103" s="39"/>
      <c r="C103" s="39"/>
      <c r="D103" s="39"/>
      <c r="E103" s="40"/>
      <c r="F103" s="41"/>
      <c r="G103" s="42"/>
      <c r="I103" s="38"/>
      <c r="K103" s="39"/>
      <c r="L103" s="39"/>
      <c r="M103" s="39"/>
      <c r="N103" s="40"/>
      <c r="O103" s="42"/>
    </row>
    <row r="104" spans="2:15" ht="16">
      <c r="B104" s="39"/>
      <c r="C104" s="39"/>
      <c r="D104" s="39"/>
      <c r="E104" s="40"/>
      <c r="F104" s="41"/>
      <c r="G104" s="42"/>
      <c r="I104" s="38"/>
      <c r="K104" s="39"/>
      <c r="L104" s="39"/>
      <c r="M104" s="39"/>
      <c r="N104" s="40"/>
      <c r="O104" s="42"/>
    </row>
    <row r="105" spans="2:15" ht="16">
      <c r="B105" s="39"/>
      <c r="C105" s="39"/>
      <c r="D105" s="39"/>
      <c r="E105" s="40"/>
      <c r="F105" s="41"/>
      <c r="G105" s="42"/>
      <c r="I105" s="38"/>
      <c r="K105" s="39"/>
      <c r="L105" s="39"/>
      <c r="M105" s="39"/>
      <c r="N105" s="40"/>
      <c r="O105" s="42"/>
    </row>
    <row r="106" spans="2:15" ht="16">
      <c r="B106" s="39"/>
      <c r="C106" s="39"/>
      <c r="D106" s="39"/>
      <c r="E106" s="40"/>
      <c r="F106" s="41"/>
      <c r="G106" s="42"/>
      <c r="I106" s="38"/>
      <c r="K106" s="39"/>
      <c r="L106" s="39"/>
      <c r="M106" s="39"/>
      <c r="N106" s="40"/>
      <c r="O106" s="42"/>
    </row>
    <row r="107" spans="2:15" ht="16">
      <c r="B107" s="39"/>
      <c r="C107" s="39"/>
      <c r="D107" s="39"/>
      <c r="E107" s="40"/>
      <c r="F107" s="41"/>
      <c r="G107" s="42"/>
      <c r="I107" s="38"/>
      <c r="K107" s="39"/>
      <c r="L107" s="39"/>
      <c r="M107" s="39"/>
      <c r="N107" s="40"/>
      <c r="O107" s="42"/>
    </row>
    <row r="108" spans="2:15" ht="16">
      <c r="B108" s="39"/>
      <c r="C108" s="39"/>
      <c r="D108" s="39"/>
      <c r="E108" s="40"/>
      <c r="F108" s="41"/>
      <c r="G108" s="42"/>
      <c r="I108" s="38"/>
      <c r="K108" s="39"/>
      <c r="L108" s="39"/>
      <c r="M108" s="39"/>
      <c r="N108" s="40"/>
      <c r="O108" s="42"/>
    </row>
    <row r="109" spans="2:15" ht="16">
      <c r="B109" s="39"/>
      <c r="C109" s="39"/>
      <c r="D109" s="39"/>
      <c r="E109" s="40"/>
      <c r="F109" s="41"/>
      <c r="G109" s="42"/>
      <c r="I109" s="38"/>
      <c r="K109" s="39"/>
      <c r="L109" s="39"/>
      <c r="M109" s="39"/>
      <c r="N109" s="40"/>
      <c r="O109" s="42"/>
    </row>
    <row r="110" spans="2:15" ht="19">
      <c r="B110" s="11" t="s">
        <v>31</v>
      </c>
      <c r="C110" s="8"/>
      <c r="D110" s="8"/>
      <c r="E110" s="8"/>
      <c r="F110" s="8"/>
      <c r="I110" s="38"/>
      <c r="K110" s="11" t="s">
        <v>31</v>
      </c>
      <c r="L110" s="8"/>
      <c r="M110" s="8"/>
      <c r="N110" s="8"/>
      <c r="O110" s="8"/>
    </row>
    <row r="111" spans="2:15" ht="18">
      <c r="B111" s="46" t="s">
        <v>4</v>
      </c>
      <c r="C111" s="46" t="s">
        <v>8</v>
      </c>
      <c r="D111" s="49" t="s">
        <v>3</v>
      </c>
      <c r="E111" s="50" t="s">
        <v>6</v>
      </c>
      <c r="F111" s="47" t="s">
        <v>7</v>
      </c>
      <c r="G111" s="48" t="s">
        <v>5</v>
      </c>
      <c r="I111" s="38"/>
      <c r="K111" s="46" t="s">
        <v>4</v>
      </c>
      <c r="L111" s="46" t="s">
        <v>8</v>
      </c>
      <c r="M111" s="49" t="s">
        <v>3</v>
      </c>
      <c r="N111" s="50" t="s">
        <v>6</v>
      </c>
      <c r="O111" s="48" t="s">
        <v>10</v>
      </c>
    </row>
    <row r="112" spans="2:15" ht="16">
      <c r="B112" s="39"/>
      <c r="C112" s="39"/>
      <c r="D112" s="39"/>
      <c r="E112" s="40"/>
      <c r="F112" s="41"/>
      <c r="G112" s="42">
        <v>0</v>
      </c>
      <c r="I112" s="38"/>
      <c r="K112" s="39"/>
      <c r="L112" s="39"/>
      <c r="M112" s="39"/>
      <c r="N112" s="40"/>
      <c r="O112" s="42">
        <v>0</v>
      </c>
    </row>
    <row r="113" spans="2:15" ht="16">
      <c r="B113" s="39"/>
      <c r="C113" s="39"/>
      <c r="D113" s="39"/>
      <c r="E113" s="40"/>
      <c r="F113" s="41"/>
      <c r="G113" s="42">
        <v>0</v>
      </c>
      <c r="I113" s="38"/>
      <c r="K113" s="39"/>
      <c r="L113" s="39"/>
      <c r="M113" s="39"/>
      <c r="N113" s="40"/>
      <c r="O113" s="42">
        <v>0</v>
      </c>
    </row>
    <row r="114" spans="2:15" ht="16">
      <c r="B114" s="39"/>
      <c r="C114" s="39"/>
      <c r="D114" s="39"/>
      <c r="E114" s="40"/>
      <c r="F114" s="41"/>
      <c r="G114" s="42">
        <v>0</v>
      </c>
      <c r="I114" s="38"/>
      <c r="K114" s="39"/>
      <c r="L114" s="39"/>
      <c r="M114" s="39"/>
      <c r="N114" s="40"/>
      <c r="O114" s="42">
        <v>0</v>
      </c>
    </row>
    <row r="115" spans="2:15" ht="16">
      <c r="B115" s="39"/>
      <c r="C115" s="39"/>
      <c r="D115" s="39"/>
      <c r="E115" s="40"/>
      <c r="F115" s="41"/>
      <c r="G115" s="42">
        <v>0</v>
      </c>
      <c r="I115" s="38"/>
      <c r="K115" s="39"/>
      <c r="L115" s="39"/>
      <c r="M115" s="39"/>
      <c r="N115" s="40"/>
      <c r="O115" s="42">
        <v>0</v>
      </c>
    </row>
    <row r="116" spans="2:15" ht="16">
      <c r="B116" s="39"/>
      <c r="C116" s="39"/>
      <c r="D116" s="39"/>
      <c r="E116" s="40"/>
      <c r="F116" s="41"/>
      <c r="G116" s="42">
        <v>0</v>
      </c>
      <c r="I116" s="38"/>
      <c r="K116" s="39"/>
      <c r="L116" s="39"/>
      <c r="M116" s="39"/>
      <c r="N116" s="40"/>
      <c r="O116" s="42">
        <v>0</v>
      </c>
    </row>
    <row r="117" spans="2:15" ht="16">
      <c r="B117" s="39"/>
      <c r="C117" s="39"/>
      <c r="D117" s="39"/>
      <c r="E117" s="40"/>
      <c r="F117" s="41"/>
      <c r="G117" s="42">
        <v>0</v>
      </c>
      <c r="I117" s="38"/>
      <c r="K117" s="39"/>
      <c r="L117" s="39"/>
      <c r="M117" s="39"/>
      <c r="N117" s="40"/>
      <c r="O117" s="42">
        <v>0</v>
      </c>
    </row>
    <row r="118" spans="2:15" ht="16">
      <c r="B118" s="39"/>
      <c r="C118" s="39"/>
      <c r="D118" s="39"/>
      <c r="E118" s="40"/>
      <c r="F118" s="41"/>
      <c r="G118" s="42">
        <v>0</v>
      </c>
      <c r="I118" s="38"/>
      <c r="K118" s="39"/>
      <c r="L118" s="39"/>
      <c r="M118" s="39"/>
      <c r="N118" s="40"/>
      <c r="O118" s="42">
        <v>0</v>
      </c>
    </row>
    <row r="119" spans="2:15" ht="16">
      <c r="B119" s="39"/>
      <c r="C119" s="39"/>
      <c r="D119" s="39"/>
      <c r="E119" s="40"/>
      <c r="F119" s="41"/>
      <c r="G119" s="42">
        <v>0</v>
      </c>
      <c r="I119" s="38"/>
      <c r="K119" s="39"/>
      <c r="L119" s="39"/>
      <c r="M119" s="39"/>
      <c r="N119" s="40"/>
      <c r="O119" s="42">
        <v>0</v>
      </c>
    </row>
    <row r="120" spans="2:15" ht="16">
      <c r="B120" s="39"/>
      <c r="C120" s="39"/>
      <c r="D120" s="39"/>
      <c r="E120" s="40"/>
      <c r="F120" s="41"/>
      <c r="G120" s="42">
        <v>0</v>
      </c>
      <c r="I120" s="38"/>
      <c r="K120" s="39"/>
      <c r="L120" s="39"/>
      <c r="M120" s="39"/>
      <c r="N120" s="40"/>
      <c r="O120" s="42">
        <v>0</v>
      </c>
    </row>
    <row r="121" spans="2:15" ht="16">
      <c r="B121" s="39"/>
      <c r="C121" s="39"/>
      <c r="D121" s="39"/>
      <c r="E121" s="40"/>
      <c r="F121" s="41"/>
      <c r="G121" s="42">
        <v>0</v>
      </c>
      <c r="I121" s="38"/>
      <c r="K121" s="39"/>
      <c r="L121" s="39"/>
      <c r="M121" s="39"/>
      <c r="N121" s="40"/>
      <c r="O121" s="42">
        <v>0</v>
      </c>
    </row>
    <row r="122" spans="2:15" ht="16">
      <c r="B122" s="39"/>
      <c r="C122" s="39"/>
      <c r="D122" s="39"/>
      <c r="E122" s="40"/>
      <c r="F122" s="41"/>
      <c r="G122" s="42">
        <v>0</v>
      </c>
      <c r="I122" s="38"/>
      <c r="K122" s="39"/>
      <c r="L122" s="39"/>
      <c r="M122" s="39"/>
      <c r="N122" s="40"/>
      <c r="O122" s="42">
        <v>0</v>
      </c>
    </row>
    <row r="123" spans="2:15" ht="16">
      <c r="B123" s="39"/>
      <c r="C123" s="39"/>
      <c r="D123" s="39"/>
      <c r="E123" s="40"/>
      <c r="F123" s="41"/>
      <c r="G123" s="42">
        <v>0</v>
      </c>
      <c r="I123" s="38"/>
      <c r="K123" s="39"/>
      <c r="L123" s="39"/>
      <c r="M123" s="39"/>
      <c r="N123" s="40"/>
      <c r="O123" s="42">
        <v>0</v>
      </c>
    </row>
    <row r="124" spans="2:15" ht="16">
      <c r="B124" s="39"/>
      <c r="C124" s="39"/>
      <c r="D124" s="39"/>
      <c r="E124" s="40"/>
      <c r="F124" s="41"/>
      <c r="G124" s="42">
        <v>0</v>
      </c>
      <c r="I124" s="38"/>
      <c r="K124" s="39"/>
      <c r="L124" s="39"/>
      <c r="M124" s="39"/>
      <c r="N124" s="40"/>
      <c r="O124" s="42">
        <v>0</v>
      </c>
    </row>
    <row r="125" spans="2:15" ht="16">
      <c r="B125" s="39"/>
      <c r="C125" s="39"/>
      <c r="D125" s="39"/>
      <c r="E125" s="40"/>
      <c r="F125" s="41"/>
      <c r="G125" s="42">
        <v>0</v>
      </c>
      <c r="I125" s="38"/>
      <c r="K125" s="39"/>
      <c r="L125" s="39"/>
      <c r="M125" s="39"/>
      <c r="N125" s="40"/>
      <c r="O125" s="42">
        <v>0</v>
      </c>
    </row>
    <row r="126" spans="2:15" ht="16">
      <c r="B126" s="39"/>
      <c r="C126" s="39"/>
      <c r="D126" s="39"/>
      <c r="E126" s="40"/>
      <c r="F126" s="41"/>
      <c r="G126" s="42">
        <v>0</v>
      </c>
      <c r="I126" s="38"/>
      <c r="K126" s="39"/>
      <c r="L126" s="39"/>
      <c r="M126" s="39"/>
      <c r="N126" s="40"/>
      <c r="O126" s="42"/>
    </row>
    <row r="127" spans="2:15" ht="16">
      <c r="B127" s="39" t="s">
        <v>1</v>
      </c>
      <c r="C127" s="39"/>
      <c r="D127" s="39"/>
      <c r="E127" s="40"/>
      <c r="F127" s="43"/>
      <c r="G127" s="44">
        <f>SUBTOTAL(109,Table152343[Cost])</f>
        <v>0</v>
      </c>
      <c r="I127" s="38"/>
      <c r="K127" s="39" t="s">
        <v>1</v>
      </c>
      <c r="L127" s="39"/>
      <c r="M127" s="39"/>
      <c r="N127" s="40"/>
      <c r="O127" s="44">
        <f>SUBTOTAL(109,Table18126465[Amount])</f>
        <v>0</v>
      </c>
    </row>
    <row r="128" spans="2:15" ht="16">
      <c r="B128" s="39"/>
      <c r="C128" s="39"/>
      <c r="D128" s="39"/>
      <c r="E128" s="40"/>
      <c r="F128" s="41"/>
      <c r="G128" s="42"/>
      <c r="I128" s="38"/>
    </row>
    <row r="129" spans="2:15" ht="16">
      <c r="B129" s="39"/>
      <c r="C129" s="39"/>
      <c r="D129" s="39"/>
      <c r="E129" s="40"/>
      <c r="F129" s="41"/>
      <c r="G129" s="42"/>
      <c r="I129" s="38"/>
    </row>
    <row r="130" spans="2:15" ht="16">
      <c r="B130" s="39"/>
      <c r="C130" s="39"/>
      <c r="D130" s="39"/>
      <c r="E130" s="40"/>
      <c r="F130" s="41"/>
      <c r="G130" s="42"/>
      <c r="I130" s="38"/>
    </row>
    <row r="131" spans="2:15" ht="16">
      <c r="B131" s="39"/>
      <c r="C131" s="39"/>
      <c r="D131" s="39"/>
      <c r="E131" s="40"/>
      <c r="F131" s="41"/>
      <c r="G131" s="42"/>
      <c r="I131" s="38"/>
    </row>
    <row r="132" spans="2:15" ht="16">
      <c r="B132" s="39"/>
      <c r="C132" s="39"/>
      <c r="D132" s="39"/>
      <c r="E132" s="40"/>
      <c r="F132" s="41"/>
      <c r="G132" s="42"/>
      <c r="I132" s="38"/>
    </row>
    <row r="133" spans="2:15" ht="16">
      <c r="B133" s="39"/>
      <c r="C133" s="39"/>
      <c r="D133" s="39"/>
      <c r="E133" s="40"/>
      <c r="F133" s="41"/>
      <c r="G133" s="42"/>
      <c r="I133" s="38"/>
    </row>
    <row r="134" spans="2:15" ht="16">
      <c r="B134" s="39"/>
      <c r="C134" s="39"/>
      <c r="D134" s="39"/>
      <c r="E134" s="40"/>
      <c r="F134" s="41"/>
      <c r="G134" s="42"/>
      <c r="I134" s="38"/>
    </row>
    <row r="135" spans="2:15" ht="19">
      <c r="B135" s="11" t="s">
        <v>32</v>
      </c>
      <c r="C135" s="8"/>
      <c r="D135" s="8"/>
      <c r="E135" s="8"/>
      <c r="F135" s="8"/>
      <c r="I135" s="38"/>
      <c r="K135" s="11" t="s">
        <v>32</v>
      </c>
      <c r="L135" s="8"/>
      <c r="M135" s="8"/>
      <c r="N135" s="8"/>
      <c r="O135" s="8"/>
    </row>
    <row r="136" spans="2:15" ht="18">
      <c r="B136" s="46" t="s">
        <v>4</v>
      </c>
      <c r="C136" s="46" t="s">
        <v>8</v>
      </c>
      <c r="D136" s="49" t="s">
        <v>3</v>
      </c>
      <c r="E136" s="50" t="s">
        <v>6</v>
      </c>
      <c r="F136" s="47" t="s">
        <v>7</v>
      </c>
      <c r="G136" s="48" t="s">
        <v>5</v>
      </c>
      <c r="I136" s="38"/>
      <c r="K136" s="46" t="s">
        <v>4</v>
      </c>
      <c r="L136" s="46" t="s">
        <v>8</v>
      </c>
      <c r="M136" s="49" t="s">
        <v>3</v>
      </c>
      <c r="N136" s="50" t="s">
        <v>6</v>
      </c>
      <c r="O136" s="48" t="s">
        <v>10</v>
      </c>
    </row>
    <row r="137" spans="2:15" ht="16">
      <c r="B137" s="39"/>
      <c r="C137" s="39"/>
      <c r="D137" s="39"/>
      <c r="E137" s="40"/>
      <c r="F137" s="41"/>
      <c r="G137" s="42">
        <v>0</v>
      </c>
      <c r="I137" s="38"/>
      <c r="K137" s="39"/>
      <c r="L137" s="39"/>
      <c r="M137" s="39"/>
      <c r="N137" s="40"/>
      <c r="O137" s="42">
        <v>0</v>
      </c>
    </row>
    <row r="138" spans="2:15" ht="16">
      <c r="B138" s="39"/>
      <c r="C138" s="39"/>
      <c r="D138" s="39"/>
      <c r="E138" s="40"/>
      <c r="F138" s="41"/>
      <c r="G138" s="42">
        <v>0</v>
      </c>
      <c r="I138" s="38"/>
      <c r="K138" s="39"/>
      <c r="L138" s="39"/>
      <c r="M138" s="39"/>
      <c r="N138" s="40"/>
      <c r="O138" s="42">
        <v>0</v>
      </c>
    </row>
    <row r="139" spans="2:15" ht="16">
      <c r="B139" s="39"/>
      <c r="C139" s="39"/>
      <c r="D139" s="39"/>
      <c r="E139" s="40"/>
      <c r="F139" s="41"/>
      <c r="G139" s="42">
        <v>0</v>
      </c>
      <c r="I139" s="38"/>
      <c r="K139" s="39"/>
      <c r="L139" s="39"/>
      <c r="M139" s="39"/>
      <c r="N139" s="40"/>
      <c r="O139" s="42">
        <v>0</v>
      </c>
    </row>
    <row r="140" spans="2:15" ht="16">
      <c r="B140" s="39"/>
      <c r="C140" s="39"/>
      <c r="D140" s="39"/>
      <c r="E140" s="40"/>
      <c r="F140" s="41"/>
      <c r="G140" s="42">
        <v>0</v>
      </c>
      <c r="I140" s="38"/>
      <c r="K140" s="39"/>
      <c r="L140" s="39"/>
      <c r="M140" s="39"/>
      <c r="N140" s="40"/>
      <c r="O140" s="42">
        <v>0</v>
      </c>
    </row>
    <row r="141" spans="2:15" ht="16">
      <c r="B141" s="39"/>
      <c r="C141" s="39"/>
      <c r="D141" s="39"/>
      <c r="E141" s="40"/>
      <c r="F141" s="41"/>
      <c r="G141" s="42">
        <v>0</v>
      </c>
      <c r="I141" s="38"/>
      <c r="K141" s="39"/>
      <c r="L141" s="39"/>
      <c r="M141" s="39"/>
      <c r="N141" s="40"/>
      <c r="O141" s="42">
        <v>0</v>
      </c>
    </row>
    <row r="142" spans="2:15" ht="16">
      <c r="B142" s="39"/>
      <c r="C142" s="39"/>
      <c r="D142" s="39"/>
      <c r="E142" s="40"/>
      <c r="F142" s="41"/>
      <c r="G142" s="42">
        <v>0</v>
      </c>
      <c r="I142" s="38"/>
      <c r="K142" s="39"/>
      <c r="L142" s="39"/>
      <c r="M142" s="39"/>
      <c r="N142" s="40"/>
      <c r="O142" s="42">
        <v>0</v>
      </c>
    </row>
    <row r="143" spans="2:15" ht="16">
      <c r="B143" s="39"/>
      <c r="C143" s="39"/>
      <c r="D143" s="39"/>
      <c r="E143" s="40"/>
      <c r="F143" s="41"/>
      <c r="G143" s="42">
        <v>0</v>
      </c>
      <c r="I143" s="38"/>
      <c r="K143" s="39"/>
      <c r="L143" s="39"/>
      <c r="M143" s="39"/>
      <c r="N143" s="40"/>
      <c r="O143" s="42">
        <v>0</v>
      </c>
    </row>
    <row r="144" spans="2:15" ht="16">
      <c r="B144" s="39"/>
      <c r="C144" s="39"/>
      <c r="D144" s="39"/>
      <c r="E144" s="40"/>
      <c r="F144" s="41"/>
      <c r="G144" s="42">
        <v>0</v>
      </c>
      <c r="I144" s="38"/>
      <c r="K144" s="39"/>
      <c r="L144" s="39"/>
      <c r="M144" s="39"/>
      <c r="N144" s="40"/>
      <c r="O144" s="42">
        <v>0</v>
      </c>
    </row>
    <row r="145" spans="2:15" ht="16">
      <c r="B145" s="39"/>
      <c r="C145" s="39"/>
      <c r="D145" s="39"/>
      <c r="E145" s="40"/>
      <c r="F145" s="41"/>
      <c r="G145" s="42">
        <v>0</v>
      </c>
      <c r="I145" s="38"/>
      <c r="K145" s="39"/>
      <c r="L145" s="39"/>
      <c r="M145" s="39"/>
      <c r="N145" s="40"/>
      <c r="O145" s="42">
        <v>0</v>
      </c>
    </row>
    <row r="146" spans="2:15" ht="16">
      <c r="B146" s="39"/>
      <c r="C146" s="39"/>
      <c r="D146" s="39"/>
      <c r="E146" s="40"/>
      <c r="F146" s="41"/>
      <c r="G146" s="42">
        <v>0</v>
      </c>
      <c r="I146" s="38"/>
      <c r="K146" s="39"/>
      <c r="L146" s="39"/>
      <c r="M146" s="39"/>
      <c r="N146" s="40"/>
      <c r="O146" s="42">
        <v>0</v>
      </c>
    </row>
    <row r="147" spans="2:15" ht="16">
      <c r="B147" s="39"/>
      <c r="C147" s="39"/>
      <c r="D147" s="39"/>
      <c r="E147" s="40"/>
      <c r="F147" s="41"/>
      <c r="G147" s="42">
        <v>0</v>
      </c>
      <c r="I147" s="38"/>
      <c r="K147" s="39"/>
      <c r="L147" s="39"/>
      <c r="M147" s="39"/>
      <c r="N147" s="40"/>
      <c r="O147" s="42">
        <v>0</v>
      </c>
    </row>
    <row r="148" spans="2:15" ht="16">
      <c r="B148" s="39"/>
      <c r="C148" s="39"/>
      <c r="D148" s="39"/>
      <c r="E148" s="40"/>
      <c r="F148" s="41"/>
      <c r="G148" s="42">
        <v>0</v>
      </c>
      <c r="I148" s="38"/>
      <c r="K148" s="39"/>
      <c r="L148" s="39"/>
      <c r="M148" s="39"/>
      <c r="N148" s="40"/>
      <c r="O148" s="42">
        <v>0</v>
      </c>
    </row>
    <row r="149" spans="2:15" ht="16">
      <c r="B149" s="39"/>
      <c r="C149" s="39"/>
      <c r="D149" s="39"/>
      <c r="E149" s="40"/>
      <c r="F149" s="41"/>
      <c r="G149" s="42">
        <v>0</v>
      </c>
      <c r="I149" s="38"/>
      <c r="K149" s="39"/>
      <c r="L149" s="39"/>
      <c r="M149" s="39"/>
      <c r="N149" s="40"/>
      <c r="O149" s="42">
        <v>0</v>
      </c>
    </row>
    <row r="150" spans="2:15" ht="16">
      <c r="B150" s="39"/>
      <c r="C150" s="39"/>
      <c r="D150" s="39"/>
      <c r="E150" s="40"/>
      <c r="F150" s="41"/>
      <c r="G150" s="42">
        <v>0</v>
      </c>
      <c r="I150" s="38"/>
      <c r="K150" s="39"/>
      <c r="L150" s="39"/>
      <c r="M150" s="39"/>
      <c r="N150" s="40"/>
      <c r="O150" s="42">
        <v>0</v>
      </c>
    </row>
    <row r="151" spans="2:15" ht="16">
      <c r="B151" s="39"/>
      <c r="C151" s="39"/>
      <c r="D151" s="39"/>
      <c r="E151" s="40"/>
      <c r="F151" s="41"/>
      <c r="G151" s="42">
        <v>0</v>
      </c>
      <c r="I151" s="38"/>
      <c r="K151" s="39"/>
      <c r="L151" s="39"/>
      <c r="M151" s="39"/>
      <c r="N151" s="40"/>
      <c r="O151" s="42"/>
    </row>
    <row r="152" spans="2:15" ht="16">
      <c r="B152" s="39" t="s">
        <v>1</v>
      </c>
      <c r="C152" s="39"/>
      <c r="D152" s="39"/>
      <c r="E152" s="40"/>
      <c r="F152" s="43"/>
      <c r="G152" s="44">
        <f>SUBTOTAL(109,Table152344[Cost])</f>
        <v>0</v>
      </c>
      <c r="I152" s="38"/>
      <c r="K152" s="39" t="s">
        <v>1</v>
      </c>
      <c r="L152" s="39"/>
      <c r="M152" s="39"/>
      <c r="N152" s="40"/>
      <c r="O152" s="44">
        <f>SUBTOTAL(109,Table18126466[Amount])</f>
        <v>0</v>
      </c>
    </row>
    <row r="153" spans="2:15" ht="16">
      <c r="B153" s="39"/>
      <c r="C153" s="39"/>
      <c r="D153" s="39"/>
      <c r="E153" s="40"/>
      <c r="F153" s="41"/>
      <c r="G153" s="42"/>
      <c r="I153" s="38"/>
    </row>
    <row r="154" spans="2:15" ht="16">
      <c r="B154" s="39"/>
      <c r="C154" s="39"/>
      <c r="D154" s="39"/>
      <c r="E154" s="40"/>
      <c r="F154" s="41"/>
      <c r="G154" s="42"/>
      <c r="I154" s="38"/>
    </row>
    <row r="155" spans="2:15" ht="16">
      <c r="B155" s="39"/>
      <c r="C155" s="39"/>
      <c r="D155" s="39"/>
      <c r="E155" s="40"/>
      <c r="F155" s="41"/>
      <c r="G155" s="42"/>
      <c r="I155" s="38"/>
    </row>
    <row r="156" spans="2:15" ht="16">
      <c r="B156" s="39"/>
      <c r="C156" s="39"/>
      <c r="D156" s="39"/>
      <c r="E156" s="40"/>
      <c r="F156" s="41"/>
      <c r="G156" s="42"/>
      <c r="I156" s="38"/>
    </row>
    <row r="157" spans="2:15" ht="16">
      <c r="B157" s="39"/>
      <c r="C157" s="39"/>
      <c r="D157" s="39"/>
      <c r="E157" s="40"/>
      <c r="F157" s="41"/>
      <c r="G157" s="42"/>
      <c r="I157" s="38"/>
    </row>
    <row r="158" spans="2:15" ht="16">
      <c r="B158" s="39"/>
      <c r="C158" s="39"/>
      <c r="D158" s="39"/>
      <c r="E158" s="40"/>
      <c r="F158" s="41"/>
      <c r="G158" s="42"/>
      <c r="I158" s="38"/>
    </row>
    <row r="159" spans="2:15" ht="16">
      <c r="B159" s="39"/>
      <c r="C159" s="39"/>
      <c r="D159" s="39"/>
      <c r="E159" s="40"/>
      <c r="F159" s="41"/>
      <c r="G159" s="42"/>
      <c r="I159" s="38"/>
    </row>
    <row r="160" spans="2:15" ht="19">
      <c r="B160" s="11" t="s">
        <v>33</v>
      </c>
      <c r="C160" s="8"/>
      <c r="D160" s="8"/>
      <c r="E160" s="8"/>
      <c r="F160" s="8"/>
      <c r="I160" s="38"/>
      <c r="K160" s="11" t="s">
        <v>33</v>
      </c>
      <c r="L160" s="8"/>
      <c r="M160" s="8"/>
      <c r="N160" s="8"/>
      <c r="O160" s="8"/>
    </row>
    <row r="161" spans="2:15" ht="18">
      <c r="B161" s="46" t="s">
        <v>4</v>
      </c>
      <c r="C161" s="46" t="s">
        <v>8</v>
      </c>
      <c r="D161" s="49" t="s">
        <v>3</v>
      </c>
      <c r="E161" s="50" t="s">
        <v>6</v>
      </c>
      <c r="F161" s="47" t="s">
        <v>7</v>
      </c>
      <c r="G161" s="48" t="s">
        <v>5</v>
      </c>
      <c r="I161" s="38"/>
      <c r="K161" s="46" t="s">
        <v>4</v>
      </c>
      <c r="L161" s="46" t="s">
        <v>8</v>
      </c>
      <c r="M161" s="49" t="s">
        <v>3</v>
      </c>
      <c r="N161" s="50" t="s">
        <v>6</v>
      </c>
      <c r="O161" s="48" t="s">
        <v>10</v>
      </c>
    </row>
    <row r="162" spans="2:15" ht="16">
      <c r="B162" s="39"/>
      <c r="C162" s="39"/>
      <c r="D162" s="39"/>
      <c r="E162" s="40"/>
      <c r="F162" s="41"/>
      <c r="G162" s="42">
        <v>0</v>
      </c>
      <c r="I162" s="38"/>
      <c r="K162" s="39"/>
      <c r="L162" s="39"/>
      <c r="M162" s="39"/>
      <c r="N162" s="40"/>
      <c r="O162" s="42">
        <v>0</v>
      </c>
    </row>
    <row r="163" spans="2:15" ht="16">
      <c r="B163" s="39"/>
      <c r="C163" s="39"/>
      <c r="D163" s="39"/>
      <c r="E163" s="40"/>
      <c r="F163" s="41"/>
      <c r="G163" s="42">
        <v>0</v>
      </c>
      <c r="I163" s="38"/>
      <c r="K163" s="39"/>
      <c r="L163" s="39"/>
      <c r="M163" s="39"/>
      <c r="N163" s="40"/>
      <c r="O163" s="42">
        <v>0</v>
      </c>
    </row>
    <row r="164" spans="2:15" ht="16">
      <c r="B164" s="39"/>
      <c r="C164" s="39"/>
      <c r="D164" s="39"/>
      <c r="E164" s="40"/>
      <c r="F164" s="41"/>
      <c r="G164" s="42">
        <v>0</v>
      </c>
      <c r="I164" s="38"/>
      <c r="K164" s="39"/>
      <c r="L164" s="39"/>
      <c r="M164" s="39"/>
      <c r="N164" s="40"/>
      <c r="O164" s="42">
        <v>0</v>
      </c>
    </row>
    <row r="165" spans="2:15" ht="16">
      <c r="B165" s="39"/>
      <c r="C165" s="39"/>
      <c r="D165" s="39"/>
      <c r="E165" s="40"/>
      <c r="F165" s="41"/>
      <c r="G165" s="42">
        <v>0</v>
      </c>
      <c r="I165" s="38"/>
      <c r="K165" s="39"/>
      <c r="L165" s="39"/>
      <c r="M165" s="39"/>
      <c r="N165" s="40"/>
      <c r="O165" s="42">
        <v>0</v>
      </c>
    </row>
    <row r="166" spans="2:15" ht="16">
      <c r="B166" s="39"/>
      <c r="C166" s="39"/>
      <c r="D166" s="39"/>
      <c r="E166" s="40"/>
      <c r="F166" s="41"/>
      <c r="G166" s="42">
        <v>0</v>
      </c>
      <c r="I166" s="38"/>
      <c r="K166" s="39"/>
      <c r="L166" s="39"/>
      <c r="M166" s="39"/>
      <c r="N166" s="40"/>
      <c r="O166" s="42">
        <v>0</v>
      </c>
    </row>
    <row r="167" spans="2:15" ht="16">
      <c r="B167" s="39"/>
      <c r="C167" s="39"/>
      <c r="D167" s="39"/>
      <c r="E167" s="40"/>
      <c r="F167" s="41"/>
      <c r="G167" s="42">
        <v>0</v>
      </c>
      <c r="I167" s="38"/>
      <c r="K167" s="39"/>
      <c r="L167" s="39"/>
      <c r="M167" s="39"/>
      <c r="N167" s="40"/>
      <c r="O167" s="42">
        <v>0</v>
      </c>
    </row>
    <row r="168" spans="2:15" ht="16">
      <c r="B168" s="39"/>
      <c r="C168" s="39"/>
      <c r="D168" s="39"/>
      <c r="E168" s="40"/>
      <c r="F168" s="41"/>
      <c r="G168" s="42">
        <v>0</v>
      </c>
      <c r="I168" s="38"/>
      <c r="K168" s="39"/>
      <c r="L168" s="39"/>
      <c r="M168" s="39"/>
      <c r="N168" s="40"/>
      <c r="O168" s="42">
        <v>0</v>
      </c>
    </row>
    <row r="169" spans="2:15" ht="16">
      <c r="B169" s="39"/>
      <c r="C169" s="39"/>
      <c r="D169" s="39"/>
      <c r="E169" s="40"/>
      <c r="F169" s="41"/>
      <c r="G169" s="42">
        <v>0</v>
      </c>
      <c r="I169" s="38"/>
      <c r="K169" s="39"/>
      <c r="L169" s="39"/>
      <c r="M169" s="39"/>
      <c r="N169" s="40"/>
      <c r="O169" s="42">
        <v>0</v>
      </c>
    </row>
    <row r="170" spans="2:15" ht="16">
      <c r="B170" s="39"/>
      <c r="C170" s="39"/>
      <c r="D170" s="39"/>
      <c r="E170" s="40"/>
      <c r="F170" s="41"/>
      <c r="G170" s="42">
        <v>0</v>
      </c>
      <c r="I170" s="38"/>
      <c r="K170" s="39"/>
      <c r="L170" s="39"/>
      <c r="M170" s="39"/>
      <c r="N170" s="40"/>
      <c r="O170" s="42">
        <v>0</v>
      </c>
    </row>
    <row r="171" spans="2:15" ht="16">
      <c r="B171" s="39"/>
      <c r="C171" s="39"/>
      <c r="D171" s="39"/>
      <c r="E171" s="40"/>
      <c r="F171" s="41"/>
      <c r="G171" s="42">
        <v>0</v>
      </c>
      <c r="I171" s="38"/>
      <c r="K171" s="39"/>
      <c r="L171" s="39"/>
      <c r="M171" s="39"/>
      <c r="N171" s="40"/>
      <c r="O171" s="42">
        <v>0</v>
      </c>
    </row>
    <row r="172" spans="2:15" ht="16">
      <c r="B172" s="39"/>
      <c r="C172" s="39"/>
      <c r="D172" s="39"/>
      <c r="E172" s="40"/>
      <c r="F172" s="41"/>
      <c r="G172" s="42">
        <v>0</v>
      </c>
      <c r="I172" s="38"/>
      <c r="K172" s="39"/>
      <c r="L172" s="39"/>
      <c r="M172" s="39"/>
      <c r="N172" s="40"/>
      <c r="O172" s="42">
        <v>0</v>
      </c>
    </row>
    <row r="173" spans="2:15" ht="16">
      <c r="B173" s="39"/>
      <c r="C173" s="39"/>
      <c r="D173" s="39"/>
      <c r="E173" s="40"/>
      <c r="F173" s="41"/>
      <c r="G173" s="42">
        <v>0</v>
      </c>
      <c r="I173" s="38"/>
      <c r="K173" s="39"/>
      <c r="L173" s="39"/>
      <c r="M173" s="39"/>
      <c r="N173" s="40"/>
      <c r="O173" s="42">
        <v>0</v>
      </c>
    </row>
    <row r="174" spans="2:15" ht="16">
      <c r="B174" s="39"/>
      <c r="C174" s="39"/>
      <c r="D174" s="39"/>
      <c r="E174" s="40"/>
      <c r="F174" s="41"/>
      <c r="G174" s="42">
        <v>0</v>
      </c>
      <c r="I174" s="38"/>
      <c r="K174" s="39"/>
      <c r="L174" s="39"/>
      <c r="M174" s="39"/>
      <c r="N174" s="40"/>
      <c r="O174" s="42">
        <v>0</v>
      </c>
    </row>
    <row r="175" spans="2:15" ht="16">
      <c r="B175" s="39"/>
      <c r="C175" s="39"/>
      <c r="D175" s="39"/>
      <c r="E175" s="40"/>
      <c r="F175" s="41"/>
      <c r="G175" s="42">
        <v>0</v>
      </c>
      <c r="I175" s="38"/>
      <c r="K175" s="39"/>
      <c r="L175" s="39"/>
      <c r="M175" s="39"/>
      <c r="N175" s="40"/>
      <c r="O175" s="42">
        <v>0</v>
      </c>
    </row>
    <row r="176" spans="2:15" ht="16">
      <c r="B176" s="39"/>
      <c r="C176" s="39"/>
      <c r="D176" s="39"/>
      <c r="E176" s="40"/>
      <c r="F176" s="41"/>
      <c r="G176" s="42">
        <v>0</v>
      </c>
      <c r="I176" s="38"/>
      <c r="K176" s="39"/>
      <c r="L176" s="39"/>
      <c r="M176" s="39"/>
      <c r="N176" s="40"/>
      <c r="O176" s="42"/>
    </row>
    <row r="177" spans="2:15" ht="16">
      <c r="B177" s="39" t="s">
        <v>1</v>
      </c>
      <c r="C177" s="39"/>
      <c r="D177" s="39"/>
      <c r="E177" s="40"/>
      <c r="F177" s="43"/>
      <c r="G177" s="44">
        <f>SUBTOTAL(109,Table152345[Cost])</f>
        <v>0</v>
      </c>
      <c r="I177" s="38"/>
      <c r="K177" s="39" t="s">
        <v>1</v>
      </c>
      <c r="L177" s="39"/>
      <c r="M177" s="39"/>
      <c r="N177" s="40"/>
      <c r="O177" s="44">
        <f>SUBTOTAL(109,Table18126467[Amount])</f>
        <v>0</v>
      </c>
    </row>
    <row r="178" spans="2:15" ht="19">
      <c r="B178" s="11"/>
      <c r="C178" s="8"/>
      <c r="D178" s="8"/>
      <c r="E178" s="8"/>
      <c r="F178" s="8"/>
      <c r="I178" s="38"/>
    </row>
    <row r="179" spans="2:15" ht="16">
      <c r="B179" s="39"/>
      <c r="C179" s="39"/>
      <c r="D179" s="39"/>
      <c r="E179" s="40"/>
      <c r="F179" s="41"/>
      <c r="G179" s="42"/>
      <c r="I179" s="38"/>
    </row>
    <row r="180" spans="2:15" ht="16">
      <c r="B180" s="39"/>
      <c r="C180" s="39"/>
      <c r="D180" s="39"/>
      <c r="E180" s="40"/>
      <c r="F180" s="41"/>
      <c r="G180" s="42"/>
      <c r="I180" s="38"/>
    </row>
    <row r="181" spans="2:15" ht="16">
      <c r="B181" s="39"/>
      <c r="C181" s="39"/>
      <c r="D181" s="39"/>
      <c r="E181" s="40"/>
      <c r="F181" s="41"/>
      <c r="G181" s="42"/>
      <c r="I181" s="38"/>
    </row>
    <row r="182" spans="2:15" ht="16">
      <c r="B182" s="39"/>
      <c r="C182" s="39"/>
      <c r="D182" s="39"/>
      <c r="E182" s="40"/>
      <c r="F182" s="41"/>
      <c r="G182" s="42"/>
      <c r="I182" s="38"/>
    </row>
    <row r="183" spans="2:15" ht="16">
      <c r="B183" s="39"/>
      <c r="C183" s="39"/>
      <c r="D183" s="39"/>
      <c r="E183" s="40"/>
      <c r="F183" s="41"/>
      <c r="G183" s="42"/>
      <c r="I183" s="38"/>
    </row>
    <row r="184" spans="2:15" ht="16">
      <c r="B184" s="39"/>
      <c r="C184" s="39"/>
      <c r="D184" s="39"/>
      <c r="E184" s="40"/>
      <c r="F184" s="41"/>
      <c r="G184" s="42"/>
      <c r="I184" s="38"/>
    </row>
    <row r="185" spans="2:15" ht="19">
      <c r="B185" s="11" t="s">
        <v>34</v>
      </c>
      <c r="C185" s="8"/>
      <c r="D185" s="8"/>
      <c r="E185" s="8"/>
      <c r="F185" s="8"/>
      <c r="I185" s="38"/>
      <c r="K185" s="11" t="s">
        <v>34</v>
      </c>
      <c r="L185" s="8"/>
      <c r="M185" s="8"/>
      <c r="N185" s="8"/>
      <c r="O185" s="8"/>
    </row>
    <row r="186" spans="2:15" ht="18">
      <c r="B186" s="46" t="s">
        <v>4</v>
      </c>
      <c r="C186" s="46" t="s">
        <v>8</v>
      </c>
      <c r="D186" s="49" t="s">
        <v>3</v>
      </c>
      <c r="E186" s="50" t="s">
        <v>6</v>
      </c>
      <c r="F186" s="47" t="s">
        <v>7</v>
      </c>
      <c r="G186" s="48" t="s">
        <v>5</v>
      </c>
      <c r="I186" s="38"/>
      <c r="K186" s="46" t="s">
        <v>4</v>
      </c>
      <c r="L186" s="46" t="s">
        <v>8</v>
      </c>
      <c r="M186" s="49" t="s">
        <v>3</v>
      </c>
      <c r="N186" s="50" t="s">
        <v>6</v>
      </c>
      <c r="O186" s="48" t="s">
        <v>10</v>
      </c>
    </row>
    <row r="187" spans="2:15" ht="16">
      <c r="B187" s="39"/>
      <c r="C187" s="39"/>
      <c r="D187" s="39"/>
      <c r="E187" s="40"/>
      <c r="F187" s="41"/>
      <c r="G187" s="42">
        <v>0</v>
      </c>
      <c r="I187" s="38"/>
      <c r="K187" s="39"/>
      <c r="L187" s="39"/>
      <c r="M187" s="39"/>
      <c r="N187" s="40"/>
      <c r="O187" s="42">
        <v>0</v>
      </c>
    </row>
    <row r="188" spans="2:15" ht="16">
      <c r="B188" s="39"/>
      <c r="C188" s="39"/>
      <c r="D188" s="39"/>
      <c r="E188" s="40"/>
      <c r="F188" s="41"/>
      <c r="G188" s="42">
        <v>0</v>
      </c>
      <c r="I188" s="38"/>
      <c r="K188" s="39"/>
      <c r="L188" s="39"/>
      <c r="M188" s="39"/>
      <c r="N188" s="40"/>
      <c r="O188" s="42">
        <v>0</v>
      </c>
    </row>
    <row r="189" spans="2:15" ht="16">
      <c r="B189" s="39"/>
      <c r="C189" s="39"/>
      <c r="D189" s="39"/>
      <c r="E189" s="40"/>
      <c r="F189" s="41"/>
      <c r="G189" s="42">
        <v>0</v>
      </c>
      <c r="I189" s="38"/>
      <c r="K189" s="39"/>
      <c r="L189" s="39"/>
      <c r="M189" s="39"/>
      <c r="N189" s="40"/>
      <c r="O189" s="42">
        <v>0</v>
      </c>
    </row>
    <row r="190" spans="2:15" ht="16">
      <c r="B190" s="39"/>
      <c r="C190" s="39"/>
      <c r="D190" s="39"/>
      <c r="E190" s="40"/>
      <c r="F190" s="41"/>
      <c r="G190" s="42">
        <v>0</v>
      </c>
      <c r="I190" s="38"/>
      <c r="K190" s="39"/>
      <c r="L190" s="39"/>
      <c r="M190" s="39"/>
      <c r="N190" s="40"/>
      <c r="O190" s="42">
        <v>0</v>
      </c>
    </row>
    <row r="191" spans="2:15" ht="16">
      <c r="B191" s="39"/>
      <c r="C191" s="39"/>
      <c r="D191" s="39"/>
      <c r="E191" s="40"/>
      <c r="F191" s="41"/>
      <c r="G191" s="42">
        <v>0</v>
      </c>
      <c r="I191" s="38"/>
      <c r="K191" s="39"/>
      <c r="L191" s="39"/>
      <c r="M191" s="39"/>
      <c r="N191" s="40"/>
      <c r="O191" s="42">
        <v>0</v>
      </c>
    </row>
    <row r="192" spans="2:15" ht="16">
      <c r="B192" s="39"/>
      <c r="C192" s="39"/>
      <c r="D192" s="39"/>
      <c r="E192" s="40"/>
      <c r="F192" s="41"/>
      <c r="G192" s="42">
        <v>0</v>
      </c>
      <c r="I192" s="38"/>
      <c r="K192" s="39"/>
      <c r="L192" s="39"/>
      <c r="M192" s="39"/>
      <c r="N192" s="40"/>
      <c r="O192" s="42">
        <v>0</v>
      </c>
    </row>
    <row r="193" spans="2:15" ht="16">
      <c r="B193" s="39"/>
      <c r="C193" s="39"/>
      <c r="D193" s="39"/>
      <c r="E193" s="40"/>
      <c r="F193" s="41"/>
      <c r="G193" s="42">
        <v>0</v>
      </c>
      <c r="I193" s="38"/>
      <c r="K193" s="39"/>
      <c r="L193" s="39"/>
      <c r="M193" s="39"/>
      <c r="N193" s="40"/>
      <c r="O193" s="42">
        <v>0</v>
      </c>
    </row>
    <row r="194" spans="2:15" ht="16">
      <c r="B194" s="39"/>
      <c r="C194" s="39"/>
      <c r="D194" s="39"/>
      <c r="E194" s="40"/>
      <c r="F194" s="41"/>
      <c r="G194" s="42">
        <v>0</v>
      </c>
      <c r="I194" s="38"/>
      <c r="K194" s="39"/>
      <c r="L194" s="39"/>
      <c r="M194" s="39"/>
      <c r="N194" s="40"/>
      <c r="O194" s="42">
        <v>0</v>
      </c>
    </row>
    <row r="195" spans="2:15" ht="16">
      <c r="B195" s="39"/>
      <c r="C195" s="39"/>
      <c r="D195" s="39"/>
      <c r="E195" s="40"/>
      <c r="F195" s="41"/>
      <c r="G195" s="42">
        <v>0</v>
      </c>
      <c r="I195" s="38"/>
      <c r="K195" s="39"/>
      <c r="L195" s="39"/>
      <c r="M195" s="39"/>
      <c r="N195" s="40"/>
      <c r="O195" s="42">
        <v>0</v>
      </c>
    </row>
    <row r="196" spans="2:15" ht="16">
      <c r="B196" s="39"/>
      <c r="C196" s="39"/>
      <c r="D196" s="39"/>
      <c r="E196" s="40"/>
      <c r="F196" s="41"/>
      <c r="G196" s="42">
        <v>0</v>
      </c>
      <c r="I196" s="38"/>
      <c r="K196" s="39"/>
      <c r="L196" s="39"/>
      <c r="M196" s="39"/>
      <c r="N196" s="40"/>
      <c r="O196" s="42">
        <v>0</v>
      </c>
    </row>
    <row r="197" spans="2:15" ht="16">
      <c r="B197" s="39"/>
      <c r="C197" s="39"/>
      <c r="D197" s="39"/>
      <c r="E197" s="40"/>
      <c r="F197" s="41"/>
      <c r="G197" s="42">
        <v>0</v>
      </c>
      <c r="I197" s="38"/>
      <c r="K197" s="39"/>
      <c r="L197" s="39"/>
      <c r="M197" s="39"/>
      <c r="N197" s="40"/>
      <c r="O197" s="42">
        <v>0</v>
      </c>
    </row>
    <row r="198" spans="2:15" ht="16">
      <c r="B198" s="39"/>
      <c r="C198" s="39"/>
      <c r="D198" s="39"/>
      <c r="E198" s="40"/>
      <c r="F198" s="41"/>
      <c r="G198" s="42">
        <v>0</v>
      </c>
      <c r="I198" s="38"/>
      <c r="K198" s="39"/>
      <c r="L198" s="39"/>
      <c r="M198" s="39"/>
      <c r="N198" s="40"/>
      <c r="O198" s="42">
        <v>0</v>
      </c>
    </row>
    <row r="199" spans="2:15" ht="16">
      <c r="B199" s="39"/>
      <c r="C199" s="39"/>
      <c r="D199" s="39"/>
      <c r="E199" s="40"/>
      <c r="F199" s="41"/>
      <c r="G199" s="42">
        <v>0</v>
      </c>
      <c r="I199" s="38"/>
      <c r="K199" s="39"/>
      <c r="L199" s="39"/>
      <c r="M199" s="39"/>
      <c r="N199" s="40"/>
      <c r="O199" s="42">
        <v>0</v>
      </c>
    </row>
    <row r="200" spans="2:15" ht="16">
      <c r="B200" s="39"/>
      <c r="C200" s="39"/>
      <c r="D200" s="39"/>
      <c r="E200" s="40"/>
      <c r="F200" s="41"/>
      <c r="G200" s="42">
        <v>0</v>
      </c>
      <c r="I200" s="38"/>
      <c r="K200" s="39"/>
      <c r="L200" s="39"/>
      <c r="M200" s="39"/>
      <c r="N200" s="40"/>
      <c r="O200" s="42">
        <v>0</v>
      </c>
    </row>
    <row r="201" spans="2:15" ht="16">
      <c r="B201" s="39"/>
      <c r="C201" s="39"/>
      <c r="D201" s="39"/>
      <c r="E201" s="40"/>
      <c r="F201" s="41"/>
      <c r="G201" s="42">
        <v>0</v>
      </c>
      <c r="I201" s="38"/>
      <c r="K201" s="39"/>
      <c r="L201" s="39"/>
      <c r="M201" s="39"/>
      <c r="N201" s="40"/>
      <c r="O201" s="42"/>
    </row>
    <row r="202" spans="2:15" ht="16">
      <c r="B202" s="39" t="s">
        <v>1</v>
      </c>
      <c r="C202" s="39"/>
      <c r="D202" s="39"/>
      <c r="E202" s="40"/>
      <c r="F202" s="43"/>
      <c r="G202" s="44">
        <f>SUBTOTAL(109,Table152346[Cost])</f>
        <v>0</v>
      </c>
      <c r="I202" s="38"/>
      <c r="K202" s="39" t="s">
        <v>1</v>
      </c>
      <c r="L202" s="39"/>
      <c r="M202" s="39"/>
      <c r="N202" s="40"/>
      <c r="O202" s="44">
        <f>SUBTOTAL(109,Table18126468[Amount])</f>
        <v>0</v>
      </c>
    </row>
    <row r="203" spans="2:15">
      <c r="I203" s="38"/>
    </row>
    <row r="204" spans="2:15">
      <c r="I204" s="38"/>
    </row>
    <row r="205" spans="2:15">
      <c r="I205" s="38"/>
    </row>
    <row r="206" spans="2:15" ht="19">
      <c r="B206" s="11"/>
      <c r="C206" s="8"/>
      <c r="D206" s="8"/>
      <c r="E206" s="8"/>
      <c r="F206" s="8"/>
      <c r="I206" s="38"/>
    </row>
    <row r="207" spans="2:15" ht="19">
      <c r="B207" s="11"/>
      <c r="C207" s="8"/>
      <c r="D207" s="8"/>
      <c r="E207" s="8"/>
      <c r="F207" s="8"/>
      <c r="I207" s="38"/>
    </row>
    <row r="208" spans="2:15" ht="19">
      <c r="B208" s="11"/>
      <c r="C208" s="8"/>
      <c r="D208" s="8"/>
      <c r="E208" s="8"/>
      <c r="F208" s="8"/>
      <c r="I208" s="38"/>
    </row>
    <row r="209" spans="2:15" ht="16">
      <c r="B209" s="39"/>
      <c r="C209" s="39"/>
      <c r="D209" s="39"/>
      <c r="E209" s="40"/>
      <c r="F209" s="41"/>
      <c r="G209" s="42"/>
      <c r="I209" s="38"/>
    </row>
    <row r="210" spans="2:15" ht="19">
      <c r="B210" s="11" t="s">
        <v>35</v>
      </c>
      <c r="C210" s="8"/>
      <c r="D210" s="8"/>
      <c r="E210" s="8"/>
      <c r="F210" s="8"/>
      <c r="I210" s="38"/>
      <c r="K210" s="11" t="s">
        <v>35</v>
      </c>
      <c r="L210" s="8"/>
      <c r="M210" s="8"/>
      <c r="N210" s="8"/>
      <c r="O210" s="8"/>
    </row>
    <row r="211" spans="2:15" ht="18">
      <c r="B211" s="46" t="s">
        <v>4</v>
      </c>
      <c r="C211" s="46" t="s">
        <v>8</v>
      </c>
      <c r="D211" s="49" t="s">
        <v>3</v>
      </c>
      <c r="E211" s="50" t="s">
        <v>6</v>
      </c>
      <c r="F211" s="47" t="s">
        <v>7</v>
      </c>
      <c r="G211" s="48" t="s">
        <v>5</v>
      </c>
      <c r="I211" s="38"/>
      <c r="K211" s="46" t="s">
        <v>4</v>
      </c>
      <c r="L211" s="46" t="s">
        <v>8</v>
      </c>
      <c r="M211" s="49" t="s">
        <v>3</v>
      </c>
      <c r="N211" s="50" t="s">
        <v>6</v>
      </c>
      <c r="O211" s="48" t="s">
        <v>10</v>
      </c>
    </row>
    <row r="212" spans="2:15" ht="16">
      <c r="B212" s="39"/>
      <c r="C212" s="39"/>
      <c r="D212" s="39"/>
      <c r="E212" s="40"/>
      <c r="F212" s="41"/>
      <c r="G212" s="42">
        <v>0</v>
      </c>
      <c r="I212" s="38"/>
      <c r="K212" s="39"/>
      <c r="L212" s="39"/>
      <c r="M212" s="39"/>
      <c r="N212" s="40"/>
      <c r="O212" s="42">
        <v>0</v>
      </c>
    </row>
    <row r="213" spans="2:15" ht="16">
      <c r="B213" s="39"/>
      <c r="C213" s="39"/>
      <c r="D213" s="39"/>
      <c r="E213" s="40"/>
      <c r="F213" s="41"/>
      <c r="G213" s="42">
        <v>0</v>
      </c>
      <c r="I213" s="38"/>
      <c r="K213" s="39"/>
      <c r="L213" s="39"/>
      <c r="M213" s="39"/>
      <c r="N213" s="40"/>
      <c r="O213" s="42">
        <v>0</v>
      </c>
    </row>
    <row r="214" spans="2:15" ht="16">
      <c r="B214" s="39"/>
      <c r="C214" s="39"/>
      <c r="D214" s="39"/>
      <c r="E214" s="40"/>
      <c r="F214" s="41"/>
      <c r="G214" s="42">
        <v>0</v>
      </c>
      <c r="I214" s="38"/>
      <c r="K214" s="39"/>
      <c r="L214" s="39"/>
      <c r="M214" s="39"/>
      <c r="N214" s="40"/>
      <c r="O214" s="42">
        <v>0</v>
      </c>
    </row>
    <row r="215" spans="2:15" ht="16">
      <c r="B215" s="39"/>
      <c r="C215" s="39"/>
      <c r="D215" s="39"/>
      <c r="E215" s="40"/>
      <c r="F215" s="41"/>
      <c r="G215" s="42">
        <v>0</v>
      </c>
      <c r="I215" s="38"/>
      <c r="K215" s="39"/>
      <c r="L215" s="39"/>
      <c r="M215" s="39"/>
      <c r="N215" s="40"/>
      <c r="O215" s="42">
        <v>0</v>
      </c>
    </row>
    <row r="216" spans="2:15" ht="16">
      <c r="B216" s="39"/>
      <c r="C216" s="39"/>
      <c r="D216" s="39"/>
      <c r="E216" s="40"/>
      <c r="F216" s="41"/>
      <c r="G216" s="42">
        <v>0</v>
      </c>
      <c r="I216" s="38"/>
      <c r="K216" s="39"/>
      <c r="L216" s="39"/>
      <c r="M216" s="39"/>
      <c r="N216" s="40"/>
      <c r="O216" s="42">
        <v>0</v>
      </c>
    </row>
    <row r="217" spans="2:15" ht="16">
      <c r="B217" s="39"/>
      <c r="C217" s="39"/>
      <c r="D217" s="39"/>
      <c r="E217" s="40"/>
      <c r="F217" s="41"/>
      <c r="G217" s="42">
        <v>0</v>
      </c>
      <c r="I217" s="38"/>
      <c r="K217" s="39"/>
      <c r="L217" s="39"/>
      <c r="M217" s="39"/>
      <c r="N217" s="40"/>
      <c r="O217" s="42">
        <v>0</v>
      </c>
    </row>
    <row r="218" spans="2:15" ht="16">
      <c r="B218" s="39"/>
      <c r="C218" s="39"/>
      <c r="D218" s="39"/>
      <c r="E218" s="40"/>
      <c r="F218" s="41"/>
      <c r="G218" s="42">
        <v>0</v>
      </c>
      <c r="I218" s="38"/>
      <c r="K218" s="39"/>
      <c r="L218" s="39"/>
      <c r="M218" s="39"/>
      <c r="N218" s="40"/>
      <c r="O218" s="42">
        <v>0</v>
      </c>
    </row>
    <row r="219" spans="2:15" ht="16">
      <c r="B219" s="39"/>
      <c r="C219" s="39"/>
      <c r="D219" s="39"/>
      <c r="E219" s="40"/>
      <c r="F219" s="41"/>
      <c r="G219" s="42">
        <v>0</v>
      </c>
      <c r="I219" s="38"/>
      <c r="K219" s="39"/>
      <c r="L219" s="39"/>
      <c r="M219" s="39"/>
      <c r="N219" s="40"/>
      <c r="O219" s="42">
        <v>0</v>
      </c>
    </row>
    <row r="220" spans="2:15" ht="16">
      <c r="B220" s="39"/>
      <c r="C220" s="39"/>
      <c r="D220" s="39"/>
      <c r="E220" s="40"/>
      <c r="F220" s="41"/>
      <c r="G220" s="42">
        <v>0</v>
      </c>
      <c r="I220" s="38"/>
      <c r="K220" s="39"/>
      <c r="L220" s="39"/>
      <c r="M220" s="39"/>
      <c r="N220" s="40"/>
      <c r="O220" s="42">
        <v>0</v>
      </c>
    </row>
    <row r="221" spans="2:15" ht="16">
      <c r="B221" s="39"/>
      <c r="C221" s="39"/>
      <c r="D221" s="39"/>
      <c r="E221" s="40"/>
      <c r="F221" s="41"/>
      <c r="G221" s="42">
        <v>0</v>
      </c>
      <c r="I221" s="38"/>
      <c r="K221" s="39"/>
      <c r="L221" s="39"/>
      <c r="M221" s="39"/>
      <c r="N221" s="40"/>
      <c r="O221" s="42">
        <v>0</v>
      </c>
    </row>
    <row r="222" spans="2:15" ht="16">
      <c r="B222" s="39"/>
      <c r="C222" s="39"/>
      <c r="D222" s="39"/>
      <c r="E222" s="40"/>
      <c r="F222" s="41"/>
      <c r="G222" s="42">
        <v>0</v>
      </c>
      <c r="I222" s="38"/>
      <c r="K222" s="39"/>
      <c r="L222" s="39"/>
      <c r="M222" s="39"/>
      <c r="N222" s="40"/>
      <c r="O222" s="42">
        <v>0</v>
      </c>
    </row>
    <row r="223" spans="2:15" ht="16">
      <c r="B223" s="39"/>
      <c r="C223" s="39"/>
      <c r="D223" s="39"/>
      <c r="E223" s="40"/>
      <c r="F223" s="41"/>
      <c r="G223" s="42">
        <v>0</v>
      </c>
      <c r="I223" s="38"/>
      <c r="K223" s="39"/>
      <c r="L223" s="39"/>
      <c r="M223" s="39"/>
      <c r="N223" s="40"/>
      <c r="O223" s="42">
        <v>0</v>
      </c>
    </row>
    <row r="224" spans="2:15" ht="16">
      <c r="B224" s="39"/>
      <c r="C224" s="39"/>
      <c r="D224" s="39"/>
      <c r="E224" s="40"/>
      <c r="F224" s="41"/>
      <c r="G224" s="42">
        <v>0</v>
      </c>
      <c r="I224" s="38"/>
      <c r="K224" s="39"/>
      <c r="L224" s="39"/>
      <c r="M224" s="39"/>
      <c r="N224" s="40"/>
      <c r="O224" s="42">
        <v>0</v>
      </c>
    </row>
    <row r="225" spans="2:15" ht="16">
      <c r="B225" s="39"/>
      <c r="C225" s="39"/>
      <c r="D225" s="39"/>
      <c r="E225" s="40"/>
      <c r="F225" s="41"/>
      <c r="G225" s="42">
        <v>0</v>
      </c>
      <c r="I225" s="38"/>
      <c r="K225" s="39"/>
      <c r="L225" s="39"/>
      <c r="M225" s="39"/>
      <c r="N225" s="40"/>
      <c r="O225" s="42">
        <v>0</v>
      </c>
    </row>
    <row r="226" spans="2:15" ht="16">
      <c r="B226" s="39"/>
      <c r="C226" s="39"/>
      <c r="D226" s="39"/>
      <c r="E226" s="40"/>
      <c r="F226" s="41"/>
      <c r="G226" s="42">
        <v>0</v>
      </c>
      <c r="I226" s="38"/>
      <c r="K226" s="39"/>
      <c r="L226" s="39"/>
      <c r="M226" s="39"/>
      <c r="N226" s="40"/>
      <c r="O226" s="42"/>
    </row>
    <row r="227" spans="2:15" ht="16">
      <c r="B227" s="39" t="s">
        <v>1</v>
      </c>
      <c r="C227" s="39"/>
      <c r="D227" s="39"/>
      <c r="E227" s="40"/>
      <c r="F227" s="43"/>
      <c r="G227" s="44">
        <f>SUBTOTAL(109,Table152347[Cost])</f>
        <v>0</v>
      </c>
      <c r="I227" s="38"/>
      <c r="K227" s="39" t="s">
        <v>1</v>
      </c>
      <c r="L227" s="39"/>
      <c r="M227" s="39"/>
      <c r="N227" s="40"/>
      <c r="O227" s="44">
        <f>SUBTOTAL(109,Table18126469[Amount])</f>
        <v>0</v>
      </c>
    </row>
    <row r="228" spans="2:15">
      <c r="I228" s="38"/>
    </row>
    <row r="229" spans="2:15">
      <c r="I229" s="38"/>
    </row>
    <row r="230" spans="2:15">
      <c r="I230" s="38"/>
    </row>
    <row r="231" spans="2:15">
      <c r="I231" s="38"/>
    </row>
    <row r="232" spans="2:15">
      <c r="I232" s="38"/>
    </row>
    <row r="233" spans="2:15">
      <c r="I233" s="38"/>
    </row>
    <row r="234" spans="2:15" ht="19">
      <c r="B234" s="11"/>
      <c r="C234" s="8"/>
      <c r="D234" s="8"/>
      <c r="E234" s="8"/>
      <c r="F234" s="8"/>
      <c r="I234" s="38"/>
    </row>
    <row r="235" spans="2:15" ht="19">
      <c r="B235" s="11" t="s">
        <v>36</v>
      </c>
      <c r="C235" s="8"/>
      <c r="D235" s="8"/>
      <c r="E235" s="8"/>
      <c r="F235" s="8"/>
      <c r="I235" s="38"/>
      <c r="K235" s="11" t="s">
        <v>36</v>
      </c>
      <c r="L235" s="8"/>
      <c r="M235" s="8"/>
      <c r="N235" s="8"/>
      <c r="O235" s="8"/>
    </row>
    <row r="236" spans="2:15" ht="18">
      <c r="B236" s="46" t="s">
        <v>4</v>
      </c>
      <c r="C236" s="46" t="s">
        <v>8</v>
      </c>
      <c r="D236" s="49" t="s">
        <v>3</v>
      </c>
      <c r="E236" s="50" t="s">
        <v>6</v>
      </c>
      <c r="F236" s="47" t="s">
        <v>7</v>
      </c>
      <c r="G236" s="48" t="s">
        <v>5</v>
      </c>
      <c r="I236" s="38"/>
      <c r="K236" s="46" t="s">
        <v>4</v>
      </c>
      <c r="L236" s="46" t="s">
        <v>8</v>
      </c>
      <c r="M236" s="49" t="s">
        <v>3</v>
      </c>
      <c r="N236" s="50" t="s">
        <v>6</v>
      </c>
      <c r="O236" s="48" t="s">
        <v>10</v>
      </c>
    </row>
    <row r="237" spans="2:15" ht="16">
      <c r="B237" s="39"/>
      <c r="C237" s="39"/>
      <c r="D237" s="39"/>
      <c r="E237" s="40"/>
      <c r="F237" s="41"/>
      <c r="G237" s="42">
        <v>0</v>
      </c>
      <c r="I237" s="38"/>
      <c r="K237" s="39"/>
      <c r="L237" s="39"/>
      <c r="M237" s="39"/>
      <c r="N237" s="40"/>
      <c r="O237" s="42">
        <v>0</v>
      </c>
    </row>
    <row r="238" spans="2:15" ht="16">
      <c r="B238" s="39"/>
      <c r="C238" s="39"/>
      <c r="D238" s="39"/>
      <c r="E238" s="40"/>
      <c r="F238" s="41"/>
      <c r="G238" s="42">
        <v>0</v>
      </c>
      <c r="I238" s="38"/>
      <c r="K238" s="39"/>
      <c r="L238" s="39"/>
      <c r="M238" s="39"/>
      <c r="N238" s="40"/>
      <c r="O238" s="42">
        <v>0</v>
      </c>
    </row>
    <row r="239" spans="2:15" ht="16">
      <c r="B239" s="39"/>
      <c r="C239" s="39"/>
      <c r="D239" s="39"/>
      <c r="E239" s="40"/>
      <c r="F239" s="41"/>
      <c r="G239" s="42">
        <v>0</v>
      </c>
      <c r="I239" s="38"/>
      <c r="K239" s="39"/>
      <c r="L239" s="39"/>
      <c r="M239" s="39"/>
      <c r="N239" s="40"/>
      <c r="O239" s="42">
        <v>0</v>
      </c>
    </row>
    <row r="240" spans="2:15" ht="16">
      <c r="B240" s="39"/>
      <c r="C240" s="39"/>
      <c r="D240" s="39"/>
      <c r="E240" s="40"/>
      <c r="F240" s="41"/>
      <c r="G240" s="42">
        <v>0</v>
      </c>
      <c r="I240" s="38"/>
      <c r="K240" s="39"/>
      <c r="L240" s="39"/>
      <c r="M240" s="39"/>
      <c r="N240" s="40"/>
      <c r="O240" s="42">
        <v>0</v>
      </c>
    </row>
    <row r="241" spans="2:15" ht="16">
      <c r="B241" s="39"/>
      <c r="C241" s="39"/>
      <c r="D241" s="39"/>
      <c r="E241" s="40"/>
      <c r="F241" s="41"/>
      <c r="G241" s="42">
        <v>0</v>
      </c>
      <c r="I241" s="38"/>
      <c r="K241" s="39"/>
      <c r="L241" s="39"/>
      <c r="M241" s="39"/>
      <c r="N241" s="40"/>
      <c r="O241" s="42">
        <v>0</v>
      </c>
    </row>
    <row r="242" spans="2:15" ht="16">
      <c r="B242" s="39"/>
      <c r="C242" s="39"/>
      <c r="D242" s="39"/>
      <c r="E242" s="40"/>
      <c r="F242" s="41"/>
      <c r="G242" s="42">
        <v>0</v>
      </c>
      <c r="I242" s="38"/>
      <c r="K242" s="39"/>
      <c r="L242" s="39"/>
      <c r="M242" s="39"/>
      <c r="N242" s="40"/>
      <c r="O242" s="42">
        <v>0</v>
      </c>
    </row>
    <row r="243" spans="2:15" ht="16">
      <c r="B243" s="39"/>
      <c r="C243" s="39"/>
      <c r="D243" s="39"/>
      <c r="E243" s="40"/>
      <c r="F243" s="41"/>
      <c r="G243" s="42">
        <v>0</v>
      </c>
      <c r="I243" s="38"/>
      <c r="K243" s="39"/>
      <c r="L243" s="39"/>
      <c r="M243" s="39"/>
      <c r="N243" s="40"/>
      <c r="O243" s="42">
        <v>0</v>
      </c>
    </row>
    <row r="244" spans="2:15" ht="16">
      <c r="B244" s="39"/>
      <c r="C244" s="39"/>
      <c r="D244" s="39"/>
      <c r="E244" s="40"/>
      <c r="F244" s="41"/>
      <c r="G244" s="42">
        <v>0</v>
      </c>
      <c r="I244" s="38"/>
      <c r="K244" s="39"/>
      <c r="L244" s="39"/>
      <c r="M244" s="39"/>
      <c r="N244" s="40"/>
      <c r="O244" s="42">
        <v>0</v>
      </c>
    </row>
    <row r="245" spans="2:15" ht="16">
      <c r="B245" s="39"/>
      <c r="C245" s="39"/>
      <c r="D245" s="39"/>
      <c r="E245" s="40"/>
      <c r="F245" s="41"/>
      <c r="G245" s="42">
        <v>0</v>
      </c>
      <c r="I245" s="38"/>
      <c r="K245" s="39"/>
      <c r="L245" s="39"/>
      <c r="M245" s="39"/>
      <c r="N245" s="40"/>
      <c r="O245" s="42">
        <v>0</v>
      </c>
    </row>
    <row r="246" spans="2:15" ht="16">
      <c r="B246" s="39"/>
      <c r="C246" s="39"/>
      <c r="D246" s="39"/>
      <c r="E246" s="40"/>
      <c r="F246" s="41"/>
      <c r="G246" s="42">
        <v>0</v>
      </c>
      <c r="I246" s="38"/>
      <c r="K246" s="39"/>
      <c r="L246" s="39"/>
      <c r="M246" s="39"/>
      <c r="N246" s="40"/>
      <c r="O246" s="42">
        <v>0</v>
      </c>
    </row>
    <row r="247" spans="2:15" ht="16">
      <c r="B247" s="39"/>
      <c r="C247" s="39"/>
      <c r="D247" s="39"/>
      <c r="E247" s="40"/>
      <c r="F247" s="41"/>
      <c r="G247" s="42">
        <v>0</v>
      </c>
      <c r="I247" s="38"/>
      <c r="K247" s="39"/>
      <c r="L247" s="39"/>
      <c r="M247" s="39"/>
      <c r="N247" s="40"/>
      <c r="O247" s="42">
        <v>0</v>
      </c>
    </row>
    <row r="248" spans="2:15" ht="16">
      <c r="B248" s="39"/>
      <c r="C248" s="39"/>
      <c r="D248" s="39"/>
      <c r="E248" s="40"/>
      <c r="F248" s="41"/>
      <c r="G248" s="42">
        <v>0</v>
      </c>
      <c r="I248" s="38"/>
      <c r="K248" s="39"/>
      <c r="L248" s="39"/>
      <c r="M248" s="39"/>
      <c r="N248" s="40"/>
      <c r="O248" s="42">
        <v>0</v>
      </c>
    </row>
    <row r="249" spans="2:15" ht="16">
      <c r="B249" s="39"/>
      <c r="C249" s="39"/>
      <c r="D249" s="39"/>
      <c r="E249" s="40"/>
      <c r="F249" s="41"/>
      <c r="G249" s="42">
        <v>0</v>
      </c>
      <c r="I249" s="38"/>
      <c r="K249" s="39"/>
      <c r="L249" s="39"/>
      <c r="M249" s="39"/>
      <c r="N249" s="40"/>
      <c r="O249" s="42">
        <v>0</v>
      </c>
    </row>
    <row r="250" spans="2:15" ht="16">
      <c r="B250" s="39"/>
      <c r="C250" s="39"/>
      <c r="D250" s="39"/>
      <c r="E250" s="40"/>
      <c r="F250" s="41"/>
      <c r="G250" s="42">
        <v>0</v>
      </c>
      <c r="I250" s="38"/>
      <c r="K250" s="39"/>
      <c r="L250" s="39"/>
      <c r="M250" s="39"/>
      <c r="N250" s="40"/>
      <c r="O250" s="42">
        <v>0</v>
      </c>
    </row>
    <row r="251" spans="2:15" ht="16">
      <c r="B251" s="39"/>
      <c r="C251" s="39"/>
      <c r="D251" s="39"/>
      <c r="E251" s="40"/>
      <c r="F251" s="41"/>
      <c r="G251" s="42">
        <v>0</v>
      </c>
      <c r="I251" s="38"/>
      <c r="K251" s="39"/>
      <c r="L251" s="39"/>
      <c r="M251" s="39"/>
      <c r="N251" s="40"/>
      <c r="O251" s="42"/>
    </row>
    <row r="252" spans="2:15" ht="16">
      <c r="B252" s="39" t="s">
        <v>1</v>
      </c>
      <c r="C252" s="39"/>
      <c r="D252" s="39"/>
      <c r="E252" s="40"/>
      <c r="F252" s="43"/>
      <c r="G252" s="44">
        <f>SUBTOTAL(109,Table152348[Cost])</f>
        <v>0</v>
      </c>
      <c r="I252" s="38"/>
      <c r="K252" s="39" t="s">
        <v>1</v>
      </c>
      <c r="L252" s="39"/>
      <c r="M252" s="39"/>
      <c r="N252" s="40"/>
      <c r="O252" s="44">
        <f>SUBTOTAL(109,Table18126470[Amount])</f>
        <v>0</v>
      </c>
    </row>
    <row r="253" spans="2:15" ht="16">
      <c r="B253" s="39"/>
      <c r="C253" s="39"/>
      <c r="D253" s="39"/>
      <c r="E253" s="40"/>
      <c r="F253" s="41"/>
      <c r="G253" s="42"/>
      <c r="I253" s="38"/>
    </row>
    <row r="254" spans="2:15" ht="16">
      <c r="B254" s="39"/>
      <c r="C254" s="39"/>
      <c r="D254" s="39"/>
      <c r="E254" s="40"/>
      <c r="F254" s="41"/>
      <c r="G254" s="42"/>
      <c r="I254" s="38"/>
    </row>
    <row r="255" spans="2:15" ht="16">
      <c r="B255" s="39"/>
      <c r="C255" s="39"/>
      <c r="D255" s="39"/>
      <c r="E255" s="40"/>
      <c r="F255" s="43"/>
      <c r="G255" s="44"/>
      <c r="I255" s="38"/>
    </row>
    <row r="256" spans="2:15">
      <c r="I256" s="38"/>
    </row>
    <row r="257" spans="2:15">
      <c r="I257" s="38"/>
    </row>
    <row r="258" spans="2:15">
      <c r="I258" s="38"/>
    </row>
    <row r="259" spans="2:15">
      <c r="I259" s="38"/>
    </row>
    <row r="260" spans="2:15" ht="19">
      <c r="B260" s="11" t="s">
        <v>37</v>
      </c>
      <c r="C260" s="8"/>
      <c r="D260" s="8"/>
      <c r="E260" s="8"/>
      <c r="F260" s="8"/>
      <c r="I260" s="38"/>
      <c r="K260" s="11" t="s">
        <v>37</v>
      </c>
      <c r="L260" s="8"/>
      <c r="M260" s="8"/>
      <c r="N260" s="8"/>
      <c r="O260" s="8"/>
    </row>
    <row r="261" spans="2:15" ht="18">
      <c r="B261" s="46" t="s">
        <v>4</v>
      </c>
      <c r="C261" s="46" t="s">
        <v>8</v>
      </c>
      <c r="D261" s="49" t="s">
        <v>3</v>
      </c>
      <c r="E261" s="50" t="s">
        <v>6</v>
      </c>
      <c r="F261" s="47" t="s">
        <v>7</v>
      </c>
      <c r="G261" s="48" t="s">
        <v>5</v>
      </c>
      <c r="I261" s="38"/>
      <c r="K261" s="46" t="s">
        <v>4</v>
      </c>
      <c r="L261" s="46" t="s">
        <v>8</v>
      </c>
      <c r="M261" s="49" t="s">
        <v>3</v>
      </c>
      <c r="N261" s="50" t="s">
        <v>6</v>
      </c>
      <c r="O261" s="48" t="s">
        <v>10</v>
      </c>
    </row>
    <row r="262" spans="2:15" ht="16">
      <c r="B262" s="39"/>
      <c r="C262" s="39"/>
      <c r="D262" s="39"/>
      <c r="E262" s="40"/>
      <c r="F262" s="41"/>
      <c r="G262" s="42">
        <v>0</v>
      </c>
      <c r="I262" s="38"/>
      <c r="K262" s="39"/>
      <c r="L262" s="39"/>
      <c r="M262" s="39"/>
      <c r="N262" s="40"/>
      <c r="O262" s="42">
        <v>0</v>
      </c>
    </row>
    <row r="263" spans="2:15" ht="16">
      <c r="B263" s="39"/>
      <c r="C263" s="39"/>
      <c r="D263" s="39"/>
      <c r="E263" s="40"/>
      <c r="F263" s="41"/>
      <c r="G263" s="42">
        <v>0</v>
      </c>
      <c r="I263" s="38"/>
      <c r="K263" s="39"/>
      <c r="L263" s="39"/>
      <c r="M263" s="39"/>
      <c r="N263" s="40"/>
      <c r="O263" s="42">
        <v>0</v>
      </c>
    </row>
    <row r="264" spans="2:15" ht="16">
      <c r="B264" s="39"/>
      <c r="C264" s="39"/>
      <c r="D264" s="39"/>
      <c r="E264" s="40"/>
      <c r="F264" s="41"/>
      <c r="G264" s="42">
        <v>0</v>
      </c>
      <c r="I264" s="38"/>
      <c r="K264" s="39"/>
      <c r="L264" s="39"/>
      <c r="M264" s="39"/>
      <c r="N264" s="40"/>
      <c r="O264" s="42">
        <v>0</v>
      </c>
    </row>
    <row r="265" spans="2:15" ht="16">
      <c r="B265" s="39"/>
      <c r="C265" s="39"/>
      <c r="D265" s="39"/>
      <c r="E265" s="40"/>
      <c r="F265" s="41"/>
      <c r="G265" s="42">
        <v>0</v>
      </c>
      <c r="I265" s="38"/>
      <c r="K265" s="39"/>
      <c r="L265" s="39"/>
      <c r="M265" s="39"/>
      <c r="N265" s="40"/>
      <c r="O265" s="42">
        <v>0</v>
      </c>
    </row>
    <row r="266" spans="2:15" ht="16">
      <c r="B266" s="39"/>
      <c r="C266" s="39"/>
      <c r="D266" s="39"/>
      <c r="E266" s="40"/>
      <c r="F266" s="41"/>
      <c r="G266" s="42">
        <v>0</v>
      </c>
      <c r="I266" s="38"/>
      <c r="K266" s="39"/>
      <c r="L266" s="39"/>
      <c r="M266" s="39"/>
      <c r="N266" s="40"/>
      <c r="O266" s="42">
        <v>0</v>
      </c>
    </row>
    <row r="267" spans="2:15" ht="16">
      <c r="B267" s="39"/>
      <c r="C267" s="39"/>
      <c r="D267" s="39"/>
      <c r="E267" s="40"/>
      <c r="F267" s="41"/>
      <c r="G267" s="42">
        <v>0</v>
      </c>
      <c r="I267" s="38"/>
      <c r="K267" s="39"/>
      <c r="L267" s="39"/>
      <c r="M267" s="39"/>
      <c r="N267" s="40"/>
      <c r="O267" s="42">
        <v>0</v>
      </c>
    </row>
    <row r="268" spans="2:15" ht="16">
      <c r="B268" s="39"/>
      <c r="C268" s="39"/>
      <c r="D268" s="39"/>
      <c r="E268" s="40"/>
      <c r="F268" s="41"/>
      <c r="G268" s="42">
        <v>0</v>
      </c>
      <c r="I268" s="38"/>
      <c r="K268" s="39"/>
      <c r="L268" s="39"/>
      <c r="M268" s="39"/>
      <c r="N268" s="40"/>
      <c r="O268" s="42">
        <v>0</v>
      </c>
    </row>
    <row r="269" spans="2:15" ht="16">
      <c r="B269" s="39"/>
      <c r="C269" s="39"/>
      <c r="D269" s="39"/>
      <c r="E269" s="40"/>
      <c r="F269" s="41"/>
      <c r="G269" s="42">
        <v>0</v>
      </c>
      <c r="I269" s="38"/>
      <c r="K269" s="39"/>
      <c r="L269" s="39"/>
      <c r="M269" s="39"/>
      <c r="N269" s="40"/>
      <c r="O269" s="42">
        <v>0</v>
      </c>
    </row>
    <row r="270" spans="2:15" ht="16">
      <c r="B270" s="39"/>
      <c r="C270" s="39"/>
      <c r="D270" s="39"/>
      <c r="E270" s="40"/>
      <c r="F270" s="41"/>
      <c r="G270" s="42">
        <v>0</v>
      </c>
      <c r="I270" s="38"/>
      <c r="K270" s="39"/>
      <c r="L270" s="39"/>
      <c r="M270" s="39"/>
      <c r="N270" s="40"/>
      <c r="O270" s="42">
        <v>0</v>
      </c>
    </row>
    <row r="271" spans="2:15" ht="16">
      <c r="B271" s="39"/>
      <c r="C271" s="39"/>
      <c r="D271" s="39"/>
      <c r="E271" s="40"/>
      <c r="F271" s="41"/>
      <c r="G271" s="42">
        <v>0</v>
      </c>
      <c r="I271" s="38"/>
      <c r="K271" s="39"/>
      <c r="L271" s="39"/>
      <c r="M271" s="39"/>
      <c r="N271" s="40"/>
      <c r="O271" s="42">
        <v>0</v>
      </c>
    </row>
    <row r="272" spans="2:15" ht="16">
      <c r="B272" s="39"/>
      <c r="C272" s="39"/>
      <c r="D272" s="39"/>
      <c r="E272" s="40"/>
      <c r="F272" s="41"/>
      <c r="G272" s="42">
        <v>0</v>
      </c>
      <c r="I272" s="38"/>
      <c r="K272" s="39"/>
      <c r="L272" s="39"/>
      <c r="M272" s="39"/>
      <c r="N272" s="40"/>
      <c r="O272" s="42">
        <v>0</v>
      </c>
    </row>
    <row r="273" spans="2:15" ht="16">
      <c r="B273" s="39"/>
      <c r="C273" s="39"/>
      <c r="D273" s="39"/>
      <c r="E273" s="40"/>
      <c r="F273" s="41"/>
      <c r="G273" s="42">
        <v>0</v>
      </c>
      <c r="I273" s="38"/>
      <c r="K273" s="39"/>
      <c r="L273" s="39"/>
      <c r="M273" s="39"/>
      <c r="N273" s="40"/>
      <c r="O273" s="42">
        <v>0</v>
      </c>
    </row>
    <row r="274" spans="2:15" ht="16">
      <c r="B274" s="39"/>
      <c r="C274" s="39"/>
      <c r="D274" s="39"/>
      <c r="E274" s="40"/>
      <c r="F274" s="41"/>
      <c r="G274" s="42">
        <v>0</v>
      </c>
      <c r="I274" s="38"/>
      <c r="K274" s="39"/>
      <c r="L274" s="39"/>
      <c r="M274" s="39"/>
      <c r="N274" s="40"/>
      <c r="O274" s="42">
        <v>0</v>
      </c>
    </row>
    <row r="275" spans="2:15" ht="16">
      <c r="B275" s="39"/>
      <c r="C275" s="39"/>
      <c r="D275" s="39"/>
      <c r="E275" s="40"/>
      <c r="F275" s="41"/>
      <c r="G275" s="42">
        <v>0</v>
      </c>
      <c r="I275" s="38"/>
      <c r="K275" s="39"/>
      <c r="L275" s="39"/>
      <c r="M275" s="39"/>
      <c r="N275" s="40"/>
      <c r="O275" s="42">
        <v>0</v>
      </c>
    </row>
    <row r="276" spans="2:15" ht="16">
      <c r="B276" s="39"/>
      <c r="C276" s="39"/>
      <c r="D276" s="39"/>
      <c r="E276" s="40"/>
      <c r="F276" s="41"/>
      <c r="G276" s="42">
        <v>0</v>
      </c>
      <c r="I276" s="38"/>
      <c r="K276" s="39"/>
      <c r="L276" s="39"/>
      <c r="M276" s="39"/>
      <c r="N276" s="40"/>
      <c r="O276" s="42"/>
    </row>
    <row r="277" spans="2:15" ht="16">
      <c r="B277" s="39" t="s">
        <v>1</v>
      </c>
      <c r="C277" s="39"/>
      <c r="D277" s="39"/>
      <c r="E277" s="40"/>
      <c r="F277" s="43"/>
      <c r="G277" s="44">
        <f>SUBTOTAL(109,Table152349[Cost])</f>
        <v>0</v>
      </c>
      <c r="I277" s="38"/>
      <c r="K277" s="39" t="s">
        <v>1</v>
      </c>
      <c r="L277" s="39"/>
      <c r="M277" s="39"/>
      <c r="N277" s="40"/>
      <c r="O277" s="44">
        <f>SUBTOTAL(109,Table18126471[Amount])</f>
        <v>0</v>
      </c>
    </row>
    <row r="278" spans="2:15" ht="16">
      <c r="B278" s="39"/>
      <c r="C278" s="39"/>
      <c r="D278" s="39"/>
      <c r="E278" s="40"/>
      <c r="F278" s="41"/>
      <c r="G278" s="42"/>
      <c r="I278" s="38"/>
    </row>
    <row r="279" spans="2:15" ht="16">
      <c r="B279" s="39"/>
      <c r="C279" s="39"/>
      <c r="D279" s="39"/>
      <c r="E279" s="40"/>
      <c r="F279" s="41"/>
      <c r="G279" s="42"/>
      <c r="I279" s="38"/>
    </row>
    <row r="280" spans="2:15" ht="16">
      <c r="B280" s="39"/>
      <c r="C280" s="39"/>
      <c r="D280" s="39"/>
      <c r="E280" s="40"/>
      <c r="F280" s="41"/>
      <c r="G280" s="42"/>
      <c r="I280" s="38"/>
    </row>
    <row r="281" spans="2:15" ht="16">
      <c r="B281" s="39"/>
      <c r="C281" s="39"/>
      <c r="D281" s="39"/>
      <c r="E281" s="40"/>
      <c r="F281" s="41"/>
      <c r="G281" s="42"/>
      <c r="I281" s="38"/>
    </row>
    <row r="282" spans="2:15" ht="16">
      <c r="B282" s="39"/>
      <c r="C282" s="39"/>
      <c r="D282" s="39"/>
      <c r="E282" s="40"/>
      <c r="F282" s="41"/>
      <c r="G282" s="42"/>
      <c r="I282" s="38"/>
    </row>
    <row r="283" spans="2:15" ht="16">
      <c r="B283" s="39"/>
      <c r="C283" s="39"/>
      <c r="D283" s="39"/>
      <c r="E283" s="40"/>
      <c r="F283" s="43"/>
      <c r="G283" s="44"/>
      <c r="I283" s="38"/>
    </row>
    <row r="284" spans="2:15">
      <c r="I284" s="38"/>
    </row>
    <row r="285" spans="2:15" ht="19">
      <c r="B285" s="11" t="s">
        <v>38</v>
      </c>
      <c r="C285" s="8"/>
      <c r="D285" s="8"/>
      <c r="E285" s="8"/>
      <c r="F285" s="8"/>
      <c r="I285" s="38"/>
      <c r="K285" s="11" t="s">
        <v>38</v>
      </c>
      <c r="L285" s="8"/>
      <c r="M285" s="8"/>
      <c r="N285" s="8"/>
      <c r="O285" s="8"/>
    </row>
    <row r="286" spans="2:15" ht="18">
      <c r="B286" s="46" t="s">
        <v>4</v>
      </c>
      <c r="C286" s="46" t="s">
        <v>8</v>
      </c>
      <c r="D286" s="49" t="s">
        <v>3</v>
      </c>
      <c r="E286" s="50" t="s">
        <v>6</v>
      </c>
      <c r="F286" s="47" t="s">
        <v>7</v>
      </c>
      <c r="G286" s="48" t="s">
        <v>5</v>
      </c>
      <c r="I286" s="38"/>
      <c r="K286" s="46" t="s">
        <v>4</v>
      </c>
      <c r="L286" s="46" t="s">
        <v>8</v>
      </c>
      <c r="M286" s="49" t="s">
        <v>3</v>
      </c>
      <c r="N286" s="50" t="s">
        <v>6</v>
      </c>
      <c r="O286" s="48" t="s">
        <v>10</v>
      </c>
    </row>
    <row r="287" spans="2:15" ht="16">
      <c r="B287" s="39"/>
      <c r="C287" s="39"/>
      <c r="D287" s="39"/>
      <c r="E287" s="40"/>
      <c r="F287" s="41"/>
      <c r="G287" s="42">
        <v>0</v>
      </c>
      <c r="I287" s="38"/>
      <c r="K287" s="39"/>
      <c r="L287" s="39"/>
      <c r="M287" s="39"/>
      <c r="N287" s="40"/>
      <c r="O287" s="42">
        <v>0</v>
      </c>
    </row>
    <row r="288" spans="2:15" ht="16">
      <c r="B288" s="39"/>
      <c r="C288" s="39"/>
      <c r="D288" s="39"/>
      <c r="E288" s="40"/>
      <c r="F288" s="41"/>
      <c r="G288" s="42">
        <v>0</v>
      </c>
      <c r="I288" s="38"/>
      <c r="K288" s="39"/>
      <c r="L288" s="39"/>
      <c r="M288" s="39"/>
      <c r="N288" s="40"/>
      <c r="O288" s="42">
        <v>0</v>
      </c>
    </row>
    <row r="289" spans="2:15" ht="16">
      <c r="B289" s="39"/>
      <c r="C289" s="39"/>
      <c r="D289" s="39"/>
      <c r="E289" s="40"/>
      <c r="F289" s="41"/>
      <c r="G289" s="42">
        <v>0</v>
      </c>
      <c r="I289" s="38"/>
      <c r="K289" s="39"/>
      <c r="L289" s="39"/>
      <c r="M289" s="39"/>
      <c r="N289" s="40"/>
      <c r="O289" s="42">
        <v>0</v>
      </c>
    </row>
    <row r="290" spans="2:15" ht="16">
      <c r="B290" s="39"/>
      <c r="C290" s="39"/>
      <c r="D290" s="39"/>
      <c r="E290" s="40"/>
      <c r="F290" s="41"/>
      <c r="G290" s="42">
        <v>0</v>
      </c>
      <c r="I290" s="38"/>
      <c r="K290" s="39"/>
      <c r="L290" s="39"/>
      <c r="M290" s="39"/>
      <c r="N290" s="40"/>
      <c r="O290" s="42">
        <v>0</v>
      </c>
    </row>
    <row r="291" spans="2:15" ht="16">
      <c r="B291" s="39"/>
      <c r="C291" s="39"/>
      <c r="D291" s="39"/>
      <c r="E291" s="40"/>
      <c r="F291" s="41"/>
      <c r="G291" s="42">
        <v>0</v>
      </c>
      <c r="I291" s="38"/>
      <c r="K291" s="39"/>
      <c r="L291" s="39"/>
      <c r="M291" s="39"/>
      <c r="N291" s="40"/>
      <c r="O291" s="42">
        <v>0</v>
      </c>
    </row>
    <row r="292" spans="2:15" ht="16">
      <c r="B292" s="39"/>
      <c r="C292" s="39"/>
      <c r="D292" s="39"/>
      <c r="E292" s="40"/>
      <c r="F292" s="41"/>
      <c r="G292" s="42">
        <v>0</v>
      </c>
      <c r="I292" s="38"/>
      <c r="K292" s="39"/>
      <c r="L292" s="39"/>
      <c r="M292" s="39"/>
      <c r="N292" s="40"/>
      <c r="O292" s="42">
        <v>0</v>
      </c>
    </row>
    <row r="293" spans="2:15" ht="16">
      <c r="B293" s="39"/>
      <c r="C293" s="39"/>
      <c r="D293" s="39"/>
      <c r="E293" s="40"/>
      <c r="F293" s="41"/>
      <c r="G293" s="42">
        <v>0</v>
      </c>
      <c r="I293" s="38"/>
      <c r="K293" s="39"/>
      <c r="L293" s="39"/>
      <c r="M293" s="39"/>
      <c r="N293" s="40"/>
      <c r="O293" s="42">
        <v>0</v>
      </c>
    </row>
    <row r="294" spans="2:15" ht="16">
      <c r="B294" s="39"/>
      <c r="C294" s="39"/>
      <c r="D294" s="39"/>
      <c r="E294" s="40"/>
      <c r="F294" s="41"/>
      <c r="G294" s="42">
        <v>0</v>
      </c>
      <c r="I294" s="38"/>
      <c r="K294" s="39"/>
      <c r="L294" s="39"/>
      <c r="M294" s="39"/>
      <c r="N294" s="40"/>
      <c r="O294" s="42">
        <v>0</v>
      </c>
    </row>
    <row r="295" spans="2:15" ht="16">
      <c r="B295" s="39"/>
      <c r="C295" s="39"/>
      <c r="D295" s="39"/>
      <c r="E295" s="40"/>
      <c r="F295" s="41"/>
      <c r="G295" s="42">
        <v>0</v>
      </c>
      <c r="I295" s="38"/>
      <c r="K295" s="39"/>
      <c r="L295" s="39"/>
      <c r="M295" s="39"/>
      <c r="N295" s="40"/>
      <c r="O295" s="42">
        <v>0</v>
      </c>
    </row>
    <row r="296" spans="2:15" ht="16">
      <c r="B296" s="39"/>
      <c r="C296" s="39"/>
      <c r="D296" s="39"/>
      <c r="E296" s="40"/>
      <c r="F296" s="41"/>
      <c r="G296" s="42">
        <v>0</v>
      </c>
      <c r="I296" s="38"/>
      <c r="K296" s="39"/>
      <c r="L296" s="39"/>
      <c r="M296" s="39"/>
      <c r="N296" s="40"/>
      <c r="O296" s="42">
        <v>0</v>
      </c>
    </row>
    <row r="297" spans="2:15" ht="16">
      <c r="B297" s="39"/>
      <c r="C297" s="39"/>
      <c r="D297" s="39"/>
      <c r="E297" s="40"/>
      <c r="F297" s="41"/>
      <c r="G297" s="42">
        <v>0</v>
      </c>
      <c r="I297" s="38"/>
      <c r="K297" s="39"/>
      <c r="L297" s="39"/>
      <c r="M297" s="39"/>
      <c r="N297" s="40"/>
      <c r="O297" s="42">
        <v>0</v>
      </c>
    </row>
    <row r="298" spans="2:15" ht="16">
      <c r="B298" s="39"/>
      <c r="C298" s="39"/>
      <c r="D298" s="39"/>
      <c r="E298" s="40"/>
      <c r="F298" s="41"/>
      <c r="G298" s="42">
        <v>0</v>
      </c>
      <c r="I298" s="38"/>
      <c r="K298" s="39"/>
      <c r="L298" s="39"/>
      <c r="M298" s="39"/>
      <c r="N298" s="40"/>
      <c r="O298" s="42">
        <v>0</v>
      </c>
    </row>
    <row r="299" spans="2:15" ht="16">
      <c r="B299" s="39"/>
      <c r="C299" s="39"/>
      <c r="D299" s="39"/>
      <c r="E299" s="40"/>
      <c r="F299" s="41"/>
      <c r="G299" s="42">
        <v>0</v>
      </c>
      <c r="I299" s="38"/>
      <c r="K299" s="39"/>
      <c r="L299" s="39"/>
      <c r="M299" s="39"/>
      <c r="N299" s="40"/>
      <c r="O299" s="42">
        <v>0</v>
      </c>
    </row>
    <row r="300" spans="2:15" ht="16">
      <c r="B300" s="39"/>
      <c r="C300" s="39"/>
      <c r="D300" s="39"/>
      <c r="E300" s="40"/>
      <c r="F300" s="41"/>
      <c r="G300" s="42">
        <v>0</v>
      </c>
      <c r="I300" s="38"/>
      <c r="K300" s="39"/>
      <c r="L300" s="39"/>
      <c r="M300" s="39"/>
      <c r="N300" s="40"/>
      <c r="O300" s="42">
        <v>0</v>
      </c>
    </row>
    <row r="301" spans="2:15" ht="16">
      <c r="B301" s="39"/>
      <c r="C301" s="39"/>
      <c r="D301" s="39"/>
      <c r="E301" s="40"/>
      <c r="F301" s="41"/>
      <c r="G301" s="42">
        <v>0</v>
      </c>
      <c r="I301" s="38"/>
      <c r="K301" s="39"/>
      <c r="L301" s="39"/>
      <c r="M301" s="39"/>
      <c r="N301" s="40"/>
      <c r="O301" s="42"/>
    </row>
    <row r="302" spans="2:15" ht="16">
      <c r="B302" s="39" t="s">
        <v>1</v>
      </c>
      <c r="C302" s="39"/>
      <c r="D302" s="39"/>
      <c r="E302" s="40"/>
      <c r="F302" s="43"/>
      <c r="G302" s="44">
        <f>SUBTOTAL(109,Table15234950[Cost])</f>
        <v>0</v>
      </c>
      <c r="I302" s="38"/>
      <c r="K302" s="39" t="s">
        <v>1</v>
      </c>
      <c r="L302" s="39"/>
      <c r="M302" s="39"/>
      <c r="N302" s="40"/>
      <c r="O302" s="44">
        <f>SUBTOTAL(109,Table18126472[Amount])</f>
        <v>0</v>
      </c>
    </row>
    <row r="303" spans="2:15" ht="16">
      <c r="B303" s="39"/>
      <c r="C303" s="39"/>
      <c r="D303" s="39"/>
      <c r="E303" s="40"/>
      <c r="F303" s="41"/>
      <c r="G303" s="42"/>
      <c r="I303" s="38"/>
    </row>
    <row r="304" spans="2:15" ht="16">
      <c r="B304" s="39"/>
      <c r="C304" s="39"/>
      <c r="D304" s="39"/>
      <c r="E304" s="40"/>
      <c r="F304" s="41"/>
      <c r="G304" s="42"/>
      <c r="I304" s="38"/>
    </row>
    <row r="305" spans="2:9" ht="16">
      <c r="B305" s="39"/>
      <c r="C305" s="39"/>
      <c r="D305" s="39"/>
      <c r="E305" s="40"/>
      <c r="F305" s="41"/>
      <c r="G305" s="42"/>
      <c r="I305" s="38"/>
    </row>
    <row r="306" spans="2:9" ht="16">
      <c r="B306" s="39"/>
      <c r="C306" s="39"/>
      <c r="D306" s="39"/>
      <c r="E306" s="40"/>
      <c r="F306" s="41"/>
      <c r="G306" s="42"/>
      <c r="I306" s="38"/>
    </row>
    <row r="307" spans="2:9" ht="16">
      <c r="B307" s="39"/>
      <c r="C307" s="39"/>
      <c r="D307" s="39"/>
      <c r="E307" s="40"/>
      <c r="F307" s="41"/>
      <c r="G307" s="42"/>
      <c r="I307" s="38"/>
    </row>
    <row r="308" spans="2:9" ht="16">
      <c r="B308" s="39"/>
      <c r="C308" s="39"/>
      <c r="D308" s="39"/>
      <c r="E308" s="40"/>
      <c r="F308" s="41"/>
      <c r="G308" s="42"/>
      <c r="I308" s="38"/>
    </row>
    <row r="309" spans="2:9" ht="16">
      <c r="B309" s="39"/>
      <c r="C309" s="39"/>
      <c r="D309" s="39"/>
      <c r="E309" s="40"/>
      <c r="F309" s="41"/>
      <c r="G309" s="42"/>
      <c r="I309" s="38"/>
    </row>
    <row r="310" spans="2:9" ht="16">
      <c r="B310" s="39"/>
      <c r="C310" s="39"/>
      <c r="D310" s="39"/>
      <c r="E310" s="40"/>
      <c r="F310" s="41"/>
      <c r="G310" s="42"/>
      <c r="I310" s="38"/>
    </row>
    <row r="311" spans="2:9" ht="16">
      <c r="B311" s="39"/>
      <c r="C311" s="39"/>
      <c r="D311" s="39"/>
      <c r="E311" s="40"/>
      <c r="F311" s="43"/>
      <c r="G311" s="44"/>
      <c r="I311" s="38"/>
    </row>
    <row r="312" spans="2:9">
      <c r="I312" s="38"/>
    </row>
    <row r="313" spans="2:9">
      <c r="I313" s="38"/>
    </row>
    <row r="314" spans="2:9" ht="16">
      <c r="B314" s="39"/>
      <c r="C314" s="39"/>
      <c r="D314" s="39"/>
      <c r="E314" s="40"/>
      <c r="F314" s="41"/>
      <c r="G314" s="42"/>
      <c r="I314" s="38"/>
    </row>
    <row r="315" spans="2:9" ht="16">
      <c r="B315" s="39"/>
      <c r="C315" s="39"/>
      <c r="D315" s="39"/>
      <c r="E315" s="40"/>
      <c r="F315" s="41"/>
      <c r="G315" s="42"/>
      <c r="I315" s="38"/>
    </row>
    <row r="316" spans="2:9" ht="16">
      <c r="B316" s="39"/>
      <c r="C316" s="39"/>
      <c r="D316" s="39"/>
      <c r="E316" s="40"/>
      <c r="F316" s="41"/>
      <c r="G316" s="42"/>
      <c r="I316" s="38"/>
    </row>
    <row r="317" spans="2:9" ht="16">
      <c r="B317" s="39"/>
      <c r="C317" s="39"/>
      <c r="D317" s="39"/>
      <c r="E317" s="40"/>
      <c r="F317" s="41"/>
      <c r="G317" s="42"/>
      <c r="I317" s="38"/>
    </row>
    <row r="318" spans="2:9" ht="16">
      <c r="B318" s="39"/>
      <c r="C318" s="39"/>
      <c r="D318" s="39"/>
      <c r="E318" s="40"/>
      <c r="F318" s="41"/>
      <c r="G318" s="42"/>
      <c r="I318" s="38"/>
    </row>
    <row r="319" spans="2:9" ht="16">
      <c r="B319" s="39"/>
      <c r="C319" s="39"/>
      <c r="D319" s="39"/>
      <c r="E319" s="40"/>
      <c r="F319" s="41"/>
      <c r="G319" s="42"/>
      <c r="I319" s="38"/>
    </row>
    <row r="320" spans="2:9" ht="16">
      <c r="B320" s="39"/>
      <c r="C320" s="39"/>
      <c r="D320" s="39"/>
      <c r="E320" s="40"/>
      <c r="F320" s="41"/>
      <c r="G320" s="42"/>
      <c r="I320" s="38"/>
    </row>
    <row r="321" spans="2:9" ht="16">
      <c r="B321" s="39"/>
      <c r="C321" s="39"/>
      <c r="D321" s="39"/>
      <c r="E321" s="40"/>
      <c r="F321" s="41"/>
      <c r="G321" s="42"/>
      <c r="I321" s="38"/>
    </row>
    <row r="322" spans="2:9" ht="16">
      <c r="B322" s="39"/>
      <c r="C322" s="39"/>
      <c r="D322" s="39"/>
      <c r="E322" s="40"/>
      <c r="F322" s="41"/>
      <c r="G322" s="42"/>
      <c r="I322" s="38"/>
    </row>
    <row r="323" spans="2:9" ht="16">
      <c r="B323" s="39"/>
      <c r="C323" s="39"/>
      <c r="D323" s="39"/>
      <c r="E323" s="40"/>
      <c r="F323" s="41"/>
      <c r="G323" s="42"/>
      <c r="I323" s="38"/>
    </row>
    <row r="324" spans="2:9" ht="16">
      <c r="B324" s="39"/>
      <c r="C324" s="39"/>
      <c r="D324" s="39"/>
      <c r="E324" s="40"/>
      <c r="F324" s="41"/>
      <c r="G324" s="42"/>
      <c r="I324" s="38"/>
    </row>
    <row r="325" spans="2:9" ht="16">
      <c r="B325" s="39"/>
      <c r="C325" s="39"/>
      <c r="D325" s="39"/>
      <c r="E325" s="40"/>
      <c r="F325" s="41"/>
      <c r="G325" s="42"/>
      <c r="I325" s="38"/>
    </row>
    <row r="326" spans="2:9" ht="16">
      <c r="B326" s="39"/>
      <c r="C326" s="39"/>
      <c r="D326" s="39"/>
      <c r="E326" s="40"/>
      <c r="F326" s="41"/>
      <c r="G326" s="42"/>
      <c r="I326" s="38"/>
    </row>
    <row r="327" spans="2:9" ht="16">
      <c r="B327" s="39"/>
      <c r="C327" s="39"/>
      <c r="D327" s="39"/>
      <c r="E327" s="40"/>
      <c r="F327" s="41"/>
      <c r="G327" s="42"/>
      <c r="I327" s="38"/>
    </row>
    <row r="328" spans="2:9" ht="16">
      <c r="B328" s="39"/>
      <c r="C328" s="39"/>
      <c r="D328" s="39"/>
      <c r="E328" s="40"/>
      <c r="F328" s="41"/>
      <c r="G328" s="42"/>
      <c r="I328" s="38"/>
    </row>
    <row r="329" spans="2:9" ht="16">
      <c r="B329" s="39"/>
      <c r="C329" s="39"/>
      <c r="D329" s="39"/>
      <c r="E329" s="40"/>
      <c r="F329" s="41"/>
      <c r="G329" s="42"/>
      <c r="I329" s="38"/>
    </row>
    <row r="330" spans="2:9" ht="16">
      <c r="B330" s="39"/>
      <c r="C330" s="39"/>
      <c r="D330" s="39"/>
      <c r="E330" s="40"/>
      <c r="F330" s="41"/>
      <c r="G330" s="42"/>
      <c r="I330" s="38"/>
    </row>
    <row r="331" spans="2:9" ht="16">
      <c r="B331" s="39"/>
      <c r="C331" s="39"/>
      <c r="D331" s="39"/>
      <c r="E331" s="40"/>
      <c r="F331" s="41"/>
      <c r="G331" s="42"/>
      <c r="I331" s="38"/>
    </row>
    <row r="332" spans="2:9" ht="16">
      <c r="B332" s="39"/>
      <c r="C332" s="39"/>
      <c r="D332" s="39"/>
      <c r="E332" s="40"/>
      <c r="F332" s="41"/>
      <c r="G332" s="42"/>
      <c r="I332" s="38"/>
    </row>
    <row r="333" spans="2:9" ht="16">
      <c r="B333" s="39"/>
      <c r="C333" s="39"/>
      <c r="D333" s="39"/>
      <c r="E333" s="40"/>
      <c r="F333" s="41"/>
      <c r="G333" s="42"/>
      <c r="I333" s="38"/>
    </row>
    <row r="334" spans="2:9" ht="16">
      <c r="B334" s="39"/>
      <c r="C334" s="39"/>
      <c r="D334" s="39"/>
      <c r="E334" s="40"/>
      <c r="F334" s="41"/>
      <c r="G334" s="42"/>
      <c r="I334" s="38"/>
    </row>
    <row r="335" spans="2:9" ht="16">
      <c r="B335" s="39"/>
      <c r="C335" s="39"/>
      <c r="D335" s="39"/>
      <c r="E335" s="40"/>
      <c r="F335" s="41"/>
      <c r="G335" s="42"/>
      <c r="I335" s="38"/>
    </row>
    <row r="336" spans="2:9" ht="16">
      <c r="B336" s="39"/>
      <c r="C336" s="39"/>
      <c r="D336" s="39"/>
      <c r="E336" s="40"/>
      <c r="F336" s="41"/>
      <c r="G336" s="42"/>
      <c r="I336" s="38"/>
    </row>
    <row r="337" spans="2:9" ht="16">
      <c r="B337" s="39"/>
      <c r="C337" s="39"/>
      <c r="D337" s="39"/>
      <c r="E337" s="40"/>
      <c r="F337" s="41"/>
      <c r="G337" s="42"/>
      <c r="I337" s="38"/>
    </row>
    <row r="338" spans="2:9" ht="16">
      <c r="B338" s="39"/>
      <c r="C338" s="39"/>
      <c r="D338" s="39"/>
      <c r="E338" s="40"/>
      <c r="F338" s="43"/>
      <c r="G338" s="44"/>
      <c r="I338" s="38"/>
    </row>
    <row r="339" spans="2:9">
      <c r="I339" s="38"/>
    </row>
    <row r="340" spans="2:9">
      <c r="I340" s="38"/>
    </row>
    <row r="341" spans="2:9">
      <c r="I341" s="38"/>
    </row>
    <row r="342" spans="2:9">
      <c r="I342" s="38"/>
    </row>
    <row r="343" spans="2:9">
      <c r="I343" s="38"/>
    </row>
    <row r="344" spans="2:9">
      <c r="I344" s="38"/>
    </row>
    <row r="345" spans="2:9">
      <c r="I345" s="38"/>
    </row>
    <row r="346" spans="2:9">
      <c r="I346" s="38"/>
    </row>
    <row r="347" spans="2:9">
      <c r="I347" s="38"/>
    </row>
    <row r="348" spans="2:9">
      <c r="I348" s="38"/>
    </row>
    <row r="349" spans="2:9">
      <c r="I349" s="38"/>
    </row>
    <row r="350" spans="2:9">
      <c r="I350" s="38"/>
    </row>
    <row r="351" spans="2:9">
      <c r="I351" s="38"/>
    </row>
    <row r="352" spans="2:9">
      <c r="I352" s="38"/>
    </row>
    <row r="353" spans="9:9">
      <c r="I353" s="38"/>
    </row>
  </sheetData>
  <mergeCells count="8">
    <mergeCell ref="Q25:Q33"/>
    <mergeCell ref="B4:C4"/>
    <mergeCell ref="B3:P3"/>
    <mergeCell ref="B6:H6"/>
    <mergeCell ref="B5:D5"/>
    <mergeCell ref="D4:O4"/>
    <mergeCell ref="J6:P6"/>
    <mergeCell ref="P31:P32"/>
  </mergeCells>
  <phoneticPr fontId="1" type="noConversion"/>
  <pageMargins left="1" right="1" top="0.75" bottom="1" header="0.5" footer="0.5"/>
  <pageSetup scale="99" orientation="landscape" r:id="rId1"/>
  <headerFooter alignWithMargins="0"/>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5DEF-F284-B446-92A5-E80F9374A86F}">
  <sheetPr>
    <pageSetUpPr fitToPage="1"/>
  </sheetPr>
  <dimension ref="A1:W353"/>
  <sheetViews>
    <sheetView showGridLines="0" zoomScale="90" zoomScaleNormal="90" zoomScaleSheetLayoutView="75" workbookViewId="0">
      <selection activeCell="B4" sqref="B4:C4"/>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3"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2"/>
      <c r="C1" s="25"/>
      <c r="D1" s="30"/>
      <c r="E1" s="26"/>
      <c r="F1" s="23"/>
      <c r="G1" s="59"/>
      <c r="H1" s="28"/>
      <c r="I1" s="29"/>
      <c r="J1" s="30"/>
      <c r="K1" s="24"/>
      <c r="L1" s="61"/>
      <c r="M1" s="9"/>
      <c r="N1" s="27"/>
      <c r="O1" s="28"/>
      <c r="P1" s="60"/>
      <c r="Q1" s="14"/>
      <c r="R1" s="15"/>
      <c r="S1" s="16"/>
      <c r="T1" s="17"/>
      <c r="V1" s="7"/>
      <c r="W1" s="14"/>
    </row>
    <row r="2" spans="1:23" ht="9.75" customHeight="1">
      <c r="B2" s="32"/>
      <c r="C2" s="32"/>
      <c r="D2" s="33"/>
      <c r="E2" s="34"/>
      <c r="F2" s="35"/>
      <c r="G2" s="36"/>
      <c r="H2" s="36"/>
      <c r="I2" s="36"/>
      <c r="J2" s="36"/>
      <c r="K2" s="36"/>
      <c r="L2" s="36"/>
      <c r="M2" s="36"/>
      <c r="N2" s="36"/>
      <c r="O2" s="36"/>
      <c r="P2" s="36"/>
      <c r="Q2" s="17"/>
      <c r="R2" s="17"/>
      <c r="S2" s="17"/>
      <c r="T2" s="17"/>
      <c r="U2" s="17"/>
      <c r="V2" s="17"/>
      <c r="W2" s="17"/>
    </row>
    <row r="3" spans="1:23" ht="135.75" customHeight="1" thickBot="1">
      <c r="B3" s="86" t="s">
        <v>24</v>
      </c>
      <c r="C3" s="86"/>
      <c r="D3" s="86"/>
      <c r="E3" s="86"/>
      <c r="F3" s="86"/>
      <c r="G3" s="86"/>
      <c r="H3" s="86"/>
      <c r="I3" s="86"/>
      <c r="J3" s="86"/>
      <c r="K3" s="86"/>
      <c r="L3" s="86"/>
      <c r="M3" s="86"/>
      <c r="N3" s="86"/>
      <c r="O3" s="86"/>
      <c r="P3" s="86"/>
      <c r="Q3" s="18"/>
      <c r="R3" s="18"/>
      <c r="S3" s="18"/>
      <c r="T3" s="18"/>
      <c r="U3" s="18"/>
      <c r="V3" s="18"/>
      <c r="W3" s="18"/>
    </row>
    <row r="4" spans="1:23" ht="59.25" customHeight="1">
      <c r="B4" s="90" t="s">
        <v>39</v>
      </c>
      <c r="C4" s="90"/>
      <c r="D4" s="93" t="s">
        <v>21</v>
      </c>
      <c r="E4" s="93"/>
      <c r="F4" s="93"/>
      <c r="G4" s="93"/>
      <c r="H4" s="93"/>
      <c r="I4" s="93"/>
      <c r="J4" s="93"/>
      <c r="K4" s="93"/>
      <c r="L4" s="93"/>
      <c r="M4" s="93"/>
      <c r="N4" s="93"/>
      <c r="O4" s="93"/>
      <c r="P4" s="21"/>
      <c r="Q4" s="13"/>
      <c r="R4" s="13"/>
      <c r="S4" s="13"/>
      <c r="T4" s="13"/>
      <c r="U4" s="13"/>
      <c r="V4" s="13"/>
      <c r="W4" s="13"/>
    </row>
    <row r="5" spans="1:23" ht="34.5" customHeight="1">
      <c r="B5" s="92" t="s">
        <v>20</v>
      </c>
      <c r="C5" s="92"/>
      <c r="D5" s="92"/>
      <c r="E5" s="1"/>
      <c r="F5" s="6"/>
      <c r="G5" s="6"/>
      <c r="H5"/>
      <c r="I5"/>
      <c r="J5"/>
      <c r="K5"/>
      <c r="L5"/>
      <c r="M5"/>
      <c r="N5"/>
      <c r="O5"/>
      <c r="P5" s="6"/>
      <c r="Q5"/>
    </row>
    <row r="6" spans="1:23" ht="54" customHeight="1" thickBot="1">
      <c r="A6" s="10"/>
      <c r="B6" s="91" t="s">
        <v>9</v>
      </c>
      <c r="C6" s="91"/>
      <c r="D6" s="91"/>
      <c r="E6" s="91"/>
      <c r="F6" s="91"/>
      <c r="G6" s="91"/>
      <c r="H6" s="91"/>
      <c r="I6" s="37"/>
      <c r="J6" s="91" t="s">
        <v>11</v>
      </c>
      <c r="K6" s="91"/>
      <c r="L6" s="91"/>
      <c r="M6" s="91"/>
      <c r="N6" s="91"/>
      <c r="O6" s="91"/>
      <c r="P6" s="91"/>
      <c r="Q6" s="19"/>
      <c r="R6" s="19"/>
      <c r="S6" s="19"/>
      <c r="T6" s="19"/>
      <c r="U6" s="19"/>
      <c r="V6" s="19"/>
      <c r="W6" s="19"/>
    </row>
    <row r="7" spans="1:23" ht="18">
      <c r="B7" s="51" t="s">
        <v>0</v>
      </c>
      <c r="C7" s="52"/>
      <c r="D7" s="53"/>
      <c r="E7" s="54"/>
      <c r="F7" s="53"/>
      <c r="G7" s="55">
        <v>0</v>
      </c>
      <c r="I7" s="38"/>
      <c r="K7" s="51" t="s">
        <v>2</v>
      </c>
      <c r="L7" s="56"/>
      <c r="M7" s="57"/>
      <c r="N7" s="57"/>
      <c r="O7" s="58">
        <v>0</v>
      </c>
      <c r="P7" s="31"/>
      <c r="Q7" s="31"/>
      <c r="R7" s="31"/>
      <c r="S7" s="31"/>
      <c r="T7" s="31"/>
    </row>
    <row r="8" spans="1:23" ht="26.25" customHeight="1">
      <c r="E8" s="1"/>
      <c r="I8" s="38"/>
    </row>
    <row r="9" spans="1:23" s="8" customFormat="1" ht="19">
      <c r="A9" s="1"/>
      <c r="I9" s="38"/>
      <c r="P9" s="20"/>
    </row>
    <row r="10" spans="1:23" ht="19">
      <c r="A10" s="2"/>
      <c r="B10" s="11" t="s">
        <v>27</v>
      </c>
      <c r="C10" s="8"/>
      <c r="D10" s="8"/>
      <c r="E10" s="8"/>
      <c r="F10" s="8"/>
      <c r="I10" s="38"/>
      <c r="K10" s="11" t="s">
        <v>27</v>
      </c>
      <c r="L10" s="8"/>
      <c r="M10" s="8"/>
      <c r="N10" s="8"/>
      <c r="O10" s="8"/>
      <c r="P10" s="12"/>
    </row>
    <row r="11" spans="1:23" ht="18">
      <c r="B11" s="46" t="s">
        <v>4</v>
      </c>
      <c r="C11" s="46" t="s">
        <v>8</v>
      </c>
      <c r="D11" s="49" t="s">
        <v>3</v>
      </c>
      <c r="E11" s="50" t="s">
        <v>6</v>
      </c>
      <c r="F11" s="47" t="s">
        <v>7</v>
      </c>
      <c r="G11" s="48" t="s">
        <v>5</v>
      </c>
      <c r="I11" s="38"/>
      <c r="K11" s="46" t="s">
        <v>4</v>
      </c>
      <c r="L11" s="46" t="s">
        <v>8</v>
      </c>
      <c r="M11" s="49" t="s">
        <v>3</v>
      </c>
      <c r="N11" s="50" t="s">
        <v>6</v>
      </c>
      <c r="O11" s="48" t="s">
        <v>10</v>
      </c>
    </row>
    <row r="12" spans="1:23" ht="16">
      <c r="B12" s="39"/>
      <c r="C12" s="39"/>
      <c r="D12" s="39"/>
      <c r="E12" s="40"/>
      <c r="F12" s="41"/>
      <c r="G12" s="42">
        <v>0</v>
      </c>
      <c r="I12" s="38"/>
      <c r="K12" s="39"/>
      <c r="L12" s="39"/>
      <c r="M12" s="39"/>
      <c r="N12" s="40"/>
      <c r="O12" s="42">
        <v>0</v>
      </c>
    </row>
    <row r="13" spans="1:23" ht="16">
      <c r="B13" s="39"/>
      <c r="C13" s="39"/>
      <c r="D13" s="39"/>
      <c r="E13" s="40"/>
      <c r="F13" s="41"/>
      <c r="G13" s="42">
        <v>0</v>
      </c>
      <c r="I13" s="38"/>
      <c r="K13" s="39"/>
      <c r="L13" s="39"/>
      <c r="M13" s="39"/>
      <c r="N13" s="40"/>
      <c r="O13" s="42">
        <v>0</v>
      </c>
    </row>
    <row r="14" spans="1:23" ht="16">
      <c r="B14" s="39"/>
      <c r="C14" s="39"/>
      <c r="D14" s="39"/>
      <c r="E14" s="40"/>
      <c r="F14" s="41"/>
      <c r="G14" s="42">
        <v>0</v>
      </c>
      <c r="I14" s="38"/>
      <c r="K14" s="39"/>
      <c r="L14" s="39"/>
      <c r="M14" s="39"/>
      <c r="N14" s="40"/>
      <c r="O14" s="42">
        <v>0</v>
      </c>
    </row>
    <row r="15" spans="1:23" ht="16">
      <c r="B15" s="39"/>
      <c r="C15" s="39"/>
      <c r="D15" s="39"/>
      <c r="E15" s="40"/>
      <c r="F15" s="41"/>
      <c r="G15" s="42">
        <v>0</v>
      </c>
      <c r="I15" s="38"/>
      <c r="K15" s="39"/>
      <c r="L15" s="39"/>
      <c r="M15" s="39"/>
      <c r="N15" s="40"/>
      <c r="O15" s="42"/>
    </row>
    <row r="16" spans="1:23" ht="16">
      <c r="B16" s="39"/>
      <c r="C16" s="39"/>
      <c r="D16" s="39"/>
      <c r="E16" s="40"/>
      <c r="F16" s="41"/>
      <c r="G16" s="42">
        <v>0</v>
      </c>
      <c r="I16" s="38"/>
      <c r="K16" s="39"/>
      <c r="L16" s="39"/>
      <c r="M16" s="39"/>
      <c r="N16" s="40"/>
      <c r="O16" s="42"/>
    </row>
    <row r="17" spans="2:17" ht="16">
      <c r="B17" s="39"/>
      <c r="C17" s="39"/>
      <c r="D17" s="39"/>
      <c r="E17" s="40"/>
      <c r="F17" s="41"/>
      <c r="G17" s="42">
        <v>0</v>
      </c>
      <c r="I17" s="38"/>
      <c r="K17" s="39"/>
      <c r="L17" s="39"/>
      <c r="M17" s="39"/>
      <c r="N17" s="40"/>
      <c r="O17" s="42"/>
    </row>
    <row r="18" spans="2:17" ht="16">
      <c r="B18" s="39"/>
      <c r="C18" s="39"/>
      <c r="D18" s="39"/>
      <c r="E18" s="40"/>
      <c r="F18" s="41"/>
      <c r="G18" s="42">
        <v>0</v>
      </c>
      <c r="I18" s="38"/>
      <c r="K18" s="39"/>
      <c r="L18" s="39"/>
      <c r="M18" s="39"/>
      <c r="N18" s="40"/>
      <c r="O18" s="42"/>
    </row>
    <row r="19" spans="2:17" ht="16">
      <c r="B19" s="39"/>
      <c r="C19" s="39"/>
      <c r="D19" s="39"/>
      <c r="E19" s="40"/>
      <c r="F19" s="41"/>
      <c r="G19" s="42">
        <v>0</v>
      </c>
      <c r="I19" s="38"/>
      <c r="K19" s="39"/>
      <c r="L19" s="39"/>
      <c r="M19" s="39"/>
      <c r="N19" s="40"/>
      <c r="O19" s="42"/>
    </row>
    <row r="20" spans="2:17" ht="16">
      <c r="B20" s="39"/>
      <c r="C20" s="39"/>
      <c r="D20" s="39"/>
      <c r="E20" s="40"/>
      <c r="F20" s="41"/>
      <c r="G20" s="42">
        <v>0</v>
      </c>
      <c r="I20" s="38"/>
      <c r="K20" s="39"/>
      <c r="L20" s="39"/>
      <c r="M20" s="39"/>
      <c r="N20" s="40"/>
      <c r="O20" s="42"/>
    </row>
    <row r="21" spans="2:17" ht="16">
      <c r="B21" s="39"/>
      <c r="C21" s="39"/>
      <c r="D21" s="39"/>
      <c r="E21" s="40"/>
      <c r="F21" s="41"/>
      <c r="G21" s="42">
        <v>0</v>
      </c>
      <c r="I21" s="38"/>
      <c r="K21" s="39"/>
      <c r="L21" s="39"/>
      <c r="M21" s="39"/>
      <c r="N21" s="40"/>
      <c r="O21" s="42"/>
    </row>
    <row r="22" spans="2:17" ht="16">
      <c r="B22" s="39"/>
      <c r="C22" s="39"/>
      <c r="D22" s="39"/>
      <c r="E22" s="40"/>
      <c r="F22" s="41"/>
      <c r="G22" s="42">
        <v>0</v>
      </c>
      <c r="I22" s="38"/>
      <c r="K22" s="39"/>
      <c r="L22" s="39"/>
      <c r="M22" s="39"/>
      <c r="N22" s="40"/>
      <c r="O22" s="42"/>
    </row>
    <row r="23" spans="2:17" ht="16">
      <c r="B23" s="39"/>
      <c r="C23" s="39"/>
      <c r="D23" s="39"/>
      <c r="E23" s="40"/>
      <c r="F23" s="41"/>
      <c r="G23" s="42">
        <v>0</v>
      </c>
      <c r="I23" s="38"/>
      <c r="K23" s="39"/>
      <c r="L23" s="39"/>
      <c r="M23" s="39"/>
      <c r="N23" s="40"/>
      <c r="O23" s="42"/>
    </row>
    <row r="24" spans="2:17" ht="16">
      <c r="B24" s="39"/>
      <c r="C24" s="39"/>
      <c r="D24" s="39"/>
      <c r="E24" s="40"/>
      <c r="F24" s="41"/>
      <c r="G24" s="42">
        <v>0</v>
      </c>
      <c r="I24" s="38"/>
      <c r="K24" s="39"/>
      <c r="L24" s="39"/>
      <c r="M24" s="39"/>
      <c r="N24" s="40"/>
      <c r="O24" s="42"/>
    </row>
    <row r="25" spans="2:17" ht="16">
      <c r="B25" s="39"/>
      <c r="C25" s="39"/>
      <c r="D25" s="39"/>
      <c r="E25" s="40"/>
      <c r="F25" s="41"/>
      <c r="G25" s="42">
        <v>0</v>
      </c>
      <c r="I25" s="38"/>
      <c r="K25" s="39"/>
      <c r="L25" s="39"/>
      <c r="M25" s="39"/>
      <c r="N25" s="40"/>
      <c r="O25" s="42"/>
      <c r="Q25" s="89" t="s">
        <v>12</v>
      </c>
    </row>
    <row r="26" spans="2:17" ht="16">
      <c r="B26" s="39"/>
      <c r="C26" s="39"/>
      <c r="D26" s="39"/>
      <c r="E26" s="40"/>
      <c r="F26" s="41"/>
      <c r="G26" s="42">
        <v>0</v>
      </c>
      <c r="I26" s="38"/>
      <c r="K26" s="39"/>
      <c r="L26" s="39"/>
      <c r="M26" s="39"/>
      <c r="N26" s="40"/>
      <c r="O26" s="42"/>
      <c r="Q26" s="89"/>
    </row>
    <row r="27" spans="2:17" ht="16">
      <c r="B27" s="39" t="s">
        <v>1</v>
      </c>
      <c r="C27" s="39"/>
      <c r="D27" s="39"/>
      <c r="E27" s="40"/>
      <c r="F27" s="43"/>
      <c r="G27" s="44">
        <f>SUBTOTAL(109,Table1573[Cost])</f>
        <v>0</v>
      </c>
      <c r="I27" s="38"/>
      <c r="K27" s="39" t="s">
        <v>1</v>
      </c>
      <c r="L27" s="39"/>
      <c r="M27" s="39"/>
      <c r="N27" s="39"/>
      <c r="O27" s="45">
        <f>SUBTOTAL(109,Table1785[Amount])</f>
        <v>0</v>
      </c>
      <c r="Q27" s="89"/>
    </row>
    <row r="28" spans="2:17" ht="16">
      <c r="B28" s="39"/>
      <c r="C28" s="39"/>
      <c r="D28" s="39"/>
      <c r="E28" s="40"/>
      <c r="F28" s="41"/>
      <c r="G28" s="42"/>
      <c r="I28" s="38"/>
      <c r="K28" s="39"/>
      <c r="L28" s="39"/>
      <c r="M28" s="39"/>
      <c r="N28" s="40"/>
      <c r="O28" s="42"/>
      <c r="Q28" s="89"/>
    </row>
    <row r="29" spans="2:17" ht="16" customHeight="1">
      <c r="B29" s="39"/>
      <c r="C29" s="39"/>
      <c r="D29" s="39"/>
      <c r="E29" s="40"/>
      <c r="F29" s="41"/>
      <c r="G29" s="42"/>
      <c r="I29" s="38"/>
      <c r="K29" s="39"/>
      <c r="L29" s="39"/>
      <c r="M29" s="39"/>
      <c r="N29" s="40"/>
      <c r="O29" s="42"/>
      <c r="Q29" s="89"/>
    </row>
    <row r="30" spans="2:17" ht="16">
      <c r="B30" s="39"/>
      <c r="C30" s="39"/>
      <c r="D30" s="39"/>
      <c r="E30" s="40"/>
      <c r="F30" s="41"/>
      <c r="G30" s="42"/>
      <c r="I30" s="38"/>
      <c r="K30" s="39"/>
      <c r="L30" s="39"/>
      <c r="M30" s="39"/>
      <c r="N30" s="40"/>
      <c r="O30" s="42"/>
      <c r="P30" s="2"/>
      <c r="Q30" s="89"/>
    </row>
    <row r="31" spans="2:17" ht="16">
      <c r="B31" s="39"/>
      <c r="C31" s="39"/>
      <c r="D31" s="39"/>
      <c r="E31" s="40"/>
      <c r="F31" s="41"/>
      <c r="G31" s="42"/>
      <c r="I31" s="38"/>
      <c r="K31" s="39"/>
      <c r="L31" s="39"/>
      <c r="M31" s="39"/>
      <c r="N31" s="40"/>
      <c r="O31" s="42"/>
      <c r="P31" s="94" t="s">
        <v>13</v>
      </c>
      <c r="Q31" s="89"/>
    </row>
    <row r="32" spans="2:17" ht="16">
      <c r="B32" s="39"/>
      <c r="C32" s="39"/>
      <c r="D32" s="39"/>
      <c r="E32" s="40"/>
      <c r="F32" s="41"/>
      <c r="G32" s="42"/>
      <c r="I32" s="38"/>
      <c r="K32" s="39"/>
      <c r="L32" s="39"/>
      <c r="M32" s="39"/>
      <c r="N32" s="40"/>
      <c r="O32" s="42"/>
      <c r="P32" s="94"/>
      <c r="Q32" s="89"/>
    </row>
    <row r="33" spans="1:17" ht="16">
      <c r="B33" s="39"/>
      <c r="C33" s="39"/>
      <c r="D33" s="39"/>
      <c r="E33" s="40"/>
      <c r="F33" s="41"/>
      <c r="G33" s="42"/>
      <c r="I33" s="38"/>
      <c r="K33" s="39"/>
      <c r="L33" s="39"/>
      <c r="M33" s="39"/>
      <c r="N33" s="40"/>
      <c r="O33" s="42"/>
      <c r="P33" s="2"/>
      <c r="Q33" s="89"/>
    </row>
    <row r="34" spans="1:17" ht="16">
      <c r="I34" s="38"/>
      <c r="K34" s="39"/>
      <c r="L34" s="39"/>
      <c r="M34" s="39"/>
      <c r="N34" s="40"/>
      <c r="O34" s="42"/>
    </row>
    <row r="35" spans="1:17" ht="19">
      <c r="B35" s="11" t="s">
        <v>28</v>
      </c>
      <c r="C35" s="8"/>
      <c r="D35" s="8"/>
      <c r="E35" s="8"/>
      <c r="F35" s="8"/>
      <c r="I35" s="38"/>
      <c r="K35" s="11" t="s">
        <v>28</v>
      </c>
      <c r="L35" s="8"/>
      <c r="M35" s="8"/>
      <c r="N35" s="8"/>
      <c r="O35" s="8"/>
    </row>
    <row r="36" spans="1:17" s="8" customFormat="1" ht="19">
      <c r="A36" s="1"/>
      <c r="B36" s="46" t="s">
        <v>4</v>
      </c>
      <c r="C36" s="46" t="s">
        <v>8</v>
      </c>
      <c r="D36" s="49" t="s">
        <v>3</v>
      </c>
      <c r="E36" s="50" t="s">
        <v>6</v>
      </c>
      <c r="F36" s="47" t="s">
        <v>7</v>
      </c>
      <c r="G36" s="48" t="s">
        <v>5</v>
      </c>
      <c r="I36" s="38"/>
      <c r="K36" s="46" t="s">
        <v>4</v>
      </c>
      <c r="L36" s="46" t="s">
        <v>8</v>
      </c>
      <c r="M36" s="49" t="s">
        <v>3</v>
      </c>
      <c r="N36" s="50" t="s">
        <v>6</v>
      </c>
      <c r="O36" s="48" t="s">
        <v>10</v>
      </c>
    </row>
    <row r="37" spans="1:17" ht="16">
      <c r="B37" s="39"/>
      <c r="C37" s="39"/>
      <c r="D37" s="39"/>
      <c r="E37" s="40"/>
      <c r="F37" s="41"/>
      <c r="G37" s="42">
        <v>0</v>
      </c>
      <c r="I37" s="38"/>
      <c r="K37" s="39"/>
      <c r="L37" s="39"/>
      <c r="M37" s="39"/>
      <c r="N37" s="40"/>
      <c r="O37" s="42">
        <v>0</v>
      </c>
    </row>
    <row r="38" spans="1:17" ht="16">
      <c r="B38" s="39"/>
      <c r="C38" s="39"/>
      <c r="D38" s="39"/>
      <c r="E38" s="40"/>
      <c r="F38" s="41"/>
      <c r="G38" s="42">
        <v>0</v>
      </c>
      <c r="I38" s="38"/>
      <c r="K38" s="39"/>
      <c r="L38" s="39"/>
      <c r="M38" s="39"/>
      <c r="N38" s="40"/>
      <c r="O38" s="42">
        <v>0</v>
      </c>
    </row>
    <row r="39" spans="1:17" ht="16">
      <c r="B39" s="39"/>
      <c r="C39" s="39"/>
      <c r="D39" s="39"/>
      <c r="E39" s="40"/>
      <c r="F39" s="41"/>
      <c r="G39" s="42">
        <v>0</v>
      </c>
      <c r="I39" s="38"/>
      <c r="K39" s="39"/>
      <c r="L39" s="39"/>
      <c r="M39" s="39"/>
      <c r="N39" s="40"/>
      <c r="O39" s="42">
        <v>0</v>
      </c>
    </row>
    <row r="40" spans="1:17" ht="16">
      <c r="B40" s="39"/>
      <c r="C40" s="39"/>
      <c r="D40" s="39"/>
      <c r="E40" s="40"/>
      <c r="F40" s="41"/>
      <c r="G40" s="42">
        <v>0</v>
      </c>
      <c r="I40" s="38"/>
      <c r="K40" s="39"/>
      <c r="L40" s="39"/>
      <c r="M40" s="39"/>
      <c r="N40" s="40"/>
      <c r="O40" s="42">
        <v>0</v>
      </c>
    </row>
    <row r="41" spans="1:17" ht="16">
      <c r="B41" s="39"/>
      <c r="C41" s="39"/>
      <c r="D41" s="39"/>
      <c r="E41" s="40"/>
      <c r="F41" s="41"/>
      <c r="G41" s="42">
        <v>0</v>
      </c>
      <c r="I41" s="38"/>
      <c r="K41" s="39"/>
      <c r="L41" s="39"/>
      <c r="M41" s="39"/>
      <c r="N41" s="40"/>
      <c r="O41" s="42">
        <v>0</v>
      </c>
    </row>
    <row r="42" spans="1:17" ht="16">
      <c r="B42" s="39"/>
      <c r="C42" s="39"/>
      <c r="D42" s="39"/>
      <c r="E42" s="40"/>
      <c r="F42" s="41"/>
      <c r="G42" s="42">
        <v>0</v>
      </c>
      <c r="I42" s="38"/>
      <c r="K42" s="39"/>
      <c r="L42" s="39"/>
      <c r="M42" s="39"/>
      <c r="N42" s="40"/>
      <c r="O42" s="42">
        <v>0</v>
      </c>
    </row>
    <row r="43" spans="1:17" s="8" customFormat="1" ht="19">
      <c r="A43" s="1"/>
      <c r="B43" s="39"/>
      <c r="C43" s="39"/>
      <c r="D43" s="39"/>
      <c r="E43" s="40"/>
      <c r="F43" s="41"/>
      <c r="G43" s="42">
        <v>0</v>
      </c>
      <c r="I43" s="38"/>
      <c r="K43" s="39"/>
      <c r="L43" s="39"/>
      <c r="M43" s="39"/>
      <c r="N43" s="40"/>
      <c r="O43" s="42">
        <v>0</v>
      </c>
    </row>
    <row r="44" spans="1:17" ht="16">
      <c r="B44" s="39"/>
      <c r="C44" s="39"/>
      <c r="D44" s="39"/>
      <c r="E44" s="40"/>
      <c r="F44" s="41"/>
      <c r="G44" s="42">
        <v>0</v>
      </c>
      <c r="I44" s="38"/>
      <c r="K44" s="39"/>
      <c r="L44" s="39"/>
      <c r="M44" s="39"/>
      <c r="N44" s="40"/>
      <c r="O44" s="42">
        <v>0</v>
      </c>
    </row>
    <row r="45" spans="1:17" ht="16">
      <c r="B45" s="39"/>
      <c r="C45" s="39"/>
      <c r="D45" s="39"/>
      <c r="E45" s="40"/>
      <c r="F45" s="41"/>
      <c r="G45" s="42">
        <v>0</v>
      </c>
      <c r="I45" s="38"/>
      <c r="K45" s="39"/>
      <c r="L45" s="39"/>
      <c r="M45" s="39"/>
      <c r="N45" s="40"/>
      <c r="O45" s="42">
        <v>0</v>
      </c>
    </row>
    <row r="46" spans="1:17" ht="16">
      <c r="B46" s="39"/>
      <c r="C46" s="39"/>
      <c r="D46" s="39"/>
      <c r="E46" s="40"/>
      <c r="F46" s="41"/>
      <c r="G46" s="42">
        <v>0</v>
      </c>
      <c r="I46" s="38"/>
      <c r="K46" s="39"/>
      <c r="L46" s="39"/>
      <c r="M46" s="39"/>
      <c r="N46" s="40"/>
      <c r="O46" s="42">
        <v>0</v>
      </c>
    </row>
    <row r="47" spans="1:17" ht="16">
      <c r="B47" s="39"/>
      <c r="C47" s="39"/>
      <c r="D47" s="39"/>
      <c r="E47" s="40"/>
      <c r="F47" s="41"/>
      <c r="G47" s="42">
        <v>0</v>
      </c>
      <c r="I47" s="38"/>
      <c r="K47" s="39"/>
      <c r="L47" s="39"/>
      <c r="M47" s="39"/>
      <c r="N47" s="40"/>
      <c r="O47" s="42">
        <v>0</v>
      </c>
    </row>
    <row r="48" spans="1:17" ht="16">
      <c r="B48" s="39"/>
      <c r="C48" s="39"/>
      <c r="D48" s="39"/>
      <c r="E48" s="40"/>
      <c r="F48" s="41"/>
      <c r="G48" s="42">
        <v>0</v>
      </c>
      <c r="I48" s="38"/>
      <c r="K48" s="39"/>
      <c r="L48" s="39"/>
      <c r="M48" s="39"/>
      <c r="N48" s="40"/>
      <c r="O48" s="42">
        <v>0</v>
      </c>
    </row>
    <row r="49" spans="1:16" ht="16">
      <c r="B49" s="39"/>
      <c r="C49" s="39"/>
      <c r="D49" s="39"/>
      <c r="E49" s="40"/>
      <c r="F49" s="41"/>
      <c r="G49" s="42">
        <v>0</v>
      </c>
      <c r="I49" s="38"/>
      <c r="K49" s="39"/>
      <c r="L49" s="39"/>
      <c r="M49" s="39"/>
      <c r="N49" s="40"/>
      <c r="O49" s="42">
        <v>0</v>
      </c>
    </row>
    <row r="50" spans="1:16" s="8" customFormat="1" ht="19">
      <c r="A50" s="1"/>
      <c r="B50" s="39"/>
      <c r="C50" s="39"/>
      <c r="D50" s="39"/>
      <c r="E50" s="40"/>
      <c r="F50" s="41"/>
      <c r="G50" s="42">
        <v>0</v>
      </c>
      <c r="I50" s="38"/>
      <c r="K50" s="39"/>
      <c r="L50" s="39"/>
      <c r="M50" s="39"/>
      <c r="N50" s="40"/>
      <c r="O50" s="42">
        <v>0</v>
      </c>
      <c r="P50" s="20"/>
    </row>
    <row r="51" spans="1:16" ht="16">
      <c r="B51" s="39"/>
      <c r="C51" s="39"/>
      <c r="D51" s="39"/>
      <c r="E51" s="40"/>
      <c r="F51" s="41"/>
      <c r="G51" s="42">
        <v>0</v>
      </c>
      <c r="I51" s="38"/>
    </row>
    <row r="52" spans="1:16" ht="16">
      <c r="B52" s="39" t="s">
        <v>1</v>
      </c>
      <c r="C52" s="39"/>
      <c r="D52" s="39"/>
      <c r="E52" s="40"/>
      <c r="F52" s="43"/>
      <c r="G52" s="44">
        <f>SUBTOTAL(109,Table152374[Cost])</f>
        <v>0</v>
      </c>
      <c r="I52" s="38"/>
      <c r="K52" s="39" t="s">
        <v>1</v>
      </c>
      <c r="L52" s="39"/>
      <c r="M52" s="39"/>
      <c r="N52" s="40"/>
      <c r="O52" s="44">
        <f>SUBTOTAL(109,Table181286[Amount])</f>
        <v>0</v>
      </c>
    </row>
    <row r="53" spans="1:16" ht="16">
      <c r="B53" s="39"/>
      <c r="C53" s="39"/>
      <c r="D53" s="39"/>
      <c r="E53" s="40"/>
      <c r="F53" s="41"/>
      <c r="G53" s="42"/>
      <c r="I53" s="38"/>
      <c r="K53" s="39"/>
      <c r="L53" s="39"/>
      <c r="M53" s="39"/>
      <c r="N53" s="40"/>
      <c r="O53" s="42"/>
    </row>
    <row r="54" spans="1:16" ht="16">
      <c r="B54" s="39"/>
      <c r="C54" s="39"/>
      <c r="D54" s="39"/>
      <c r="E54" s="40"/>
      <c r="F54" s="41"/>
      <c r="G54" s="42"/>
      <c r="I54" s="38"/>
      <c r="K54" s="39"/>
      <c r="L54" s="39"/>
      <c r="M54" s="39"/>
      <c r="N54" s="40"/>
      <c r="O54" s="42"/>
    </row>
    <row r="55" spans="1:16" ht="16">
      <c r="B55" s="39"/>
      <c r="C55" s="39"/>
      <c r="D55" s="39"/>
      <c r="E55" s="40"/>
      <c r="F55" s="41"/>
      <c r="G55" s="42"/>
      <c r="I55" s="38"/>
      <c r="K55" s="39"/>
      <c r="L55" s="39"/>
      <c r="M55" s="39"/>
      <c r="N55" s="40"/>
      <c r="O55" s="42"/>
    </row>
    <row r="56" spans="1:16" ht="16">
      <c r="B56" s="39"/>
      <c r="C56" s="39"/>
      <c r="D56" s="39"/>
      <c r="E56" s="40"/>
      <c r="F56" s="43"/>
      <c r="G56" s="44"/>
      <c r="I56" s="38"/>
    </row>
    <row r="57" spans="1:16" ht="16">
      <c r="B57" s="39"/>
      <c r="C57" s="39"/>
      <c r="D57" s="39"/>
      <c r="E57" s="40"/>
      <c r="F57" s="41"/>
      <c r="G57" s="42"/>
      <c r="I57" s="38"/>
    </row>
    <row r="58" spans="1:16" ht="16">
      <c r="B58" s="39"/>
      <c r="C58" s="39"/>
      <c r="D58" s="39"/>
      <c r="E58" s="40"/>
      <c r="F58" s="41"/>
      <c r="G58" s="42"/>
      <c r="I58" s="38"/>
    </row>
    <row r="59" spans="1:16" ht="16">
      <c r="B59" s="39"/>
      <c r="C59" s="39"/>
      <c r="D59" s="39"/>
      <c r="E59" s="40"/>
      <c r="F59" s="41"/>
      <c r="G59" s="42"/>
      <c r="I59" s="38"/>
    </row>
    <row r="60" spans="1:16" ht="19">
      <c r="B60" s="11" t="s">
        <v>29</v>
      </c>
      <c r="C60" s="8"/>
      <c r="D60" s="8"/>
      <c r="E60" s="8"/>
      <c r="F60" s="8"/>
      <c r="I60" s="38"/>
      <c r="K60" s="11" t="s">
        <v>29</v>
      </c>
      <c r="L60" s="8"/>
      <c r="M60" s="8"/>
      <c r="N60" s="8"/>
      <c r="O60" s="8"/>
    </row>
    <row r="61" spans="1:16" ht="18">
      <c r="B61" s="46" t="s">
        <v>4</v>
      </c>
      <c r="C61" s="46" t="s">
        <v>8</v>
      </c>
      <c r="D61" s="49" t="s">
        <v>3</v>
      </c>
      <c r="E61" s="50" t="s">
        <v>6</v>
      </c>
      <c r="F61" s="47" t="s">
        <v>7</v>
      </c>
      <c r="G61" s="48" t="s">
        <v>5</v>
      </c>
      <c r="I61" s="38"/>
      <c r="K61" s="46" t="s">
        <v>4</v>
      </c>
      <c r="L61" s="46" t="s">
        <v>8</v>
      </c>
      <c r="M61" s="49" t="s">
        <v>3</v>
      </c>
      <c r="N61" s="50" t="s">
        <v>6</v>
      </c>
      <c r="O61" s="48" t="s">
        <v>10</v>
      </c>
    </row>
    <row r="62" spans="1:16" ht="16">
      <c r="B62" s="39"/>
      <c r="C62" s="39"/>
      <c r="D62" s="39"/>
      <c r="E62" s="40"/>
      <c r="F62" s="41"/>
      <c r="G62" s="42">
        <v>0</v>
      </c>
      <c r="I62" s="38"/>
      <c r="K62" s="39"/>
      <c r="L62" s="39"/>
      <c r="M62" s="39"/>
      <c r="N62" s="40"/>
      <c r="O62" s="42">
        <v>0</v>
      </c>
    </row>
    <row r="63" spans="1:16" ht="16">
      <c r="B63" s="39"/>
      <c r="C63" s="39"/>
      <c r="D63" s="39"/>
      <c r="E63" s="40"/>
      <c r="F63" s="41"/>
      <c r="G63" s="42">
        <v>0</v>
      </c>
      <c r="I63" s="38"/>
      <c r="K63" s="39"/>
      <c r="L63" s="39"/>
      <c r="M63" s="39"/>
      <c r="N63" s="40"/>
      <c r="O63" s="42">
        <v>0</v>
      </c>
    </row>
    <row r="64" spans="1:16" ht="16">
      <c r="B64" s="39"/>
      <c r="C64" s="39"/>
      <c r="D64" s="39"/>
      <c r="E64" s="40"/>
      <c r="F64" s="41"/>
      <c r="G64" s="42">
        <v>0</v>
      </c>
      <c r="I64" s="38"/>
      <c r="K64" s="39"/>
      <c r="L64" s="39"/>
      <c r="M64" s="39"/>
      <c r="N64" s="40"/>
      <c r="O64" s="42">
        <v>0</v>
      </c>
    </row>
    <row r="65" spans="2:15" ht="16">
      <c r="B65" s="39"/>
      <c r="C65" s="39"/>
      <c r="D65" s="39"/>
      <c r="E65" s="40"/>
      <c r="F65" s="41"/>
      <c r="G65" s="42">
        <v>0</v>
      </c>
      <c r="I65" s="38"/>
      <c r="K65" s="39"/>
      <c r="L65" s="39"/>
      <c r="M65" s="39"/>
      <c r="N65" s="40"/>
      <c r="O65" s="42">
        <v>0</v>
      </c>
    </row>
    <row r="66" spans="2:15" ht="16">
      <c r="B66" s="39"/>
      <c r="C66" s="39"/>
      <c r="D66" s="39"/>
      <c r="E66" s="40"/>
      <c r="F66" s="41"/>
      <c r="G66" s="42">
        <v>0</v>
      </c>
      <c r="I66" s="38"/>
      <c r="K66" s="39"/>
      <c r="L66" s="39"/>
      <c r="M66" s="39"/>
      <c r="N66" s="40"/>
      <c r="O66" s="42">
        <v>0</v>
      </c>
    </row>
    <row r="67" spans="2:15" ht="16">
      <c r="B67" s="39"/>
      <c r="C67" s="39"/>
      <c r="D67" s="39"/>
      <c r="E67" s="40"/>
      <c r="F67" s="41"/>
      <c r="G67" s="42">
        <v>0</v>
      </c>
      <c r="I67" s="38"/>
      <c r="K67" s="39"/>
      <c r="L67" s="39"/>
      <c r="M67" s="39"/>
      <c r="N67" s="40"/>
      <c r="O67" s="42">
        <v>0</v>
      </c>
    </row>
    <row r="68" spans="2:15" ht="16">
      <c r="B68" s="39"/>
      <c r="C68" s="39"/>
      <c r="D68" s="39"/>
      <c r="E68" s="40"/>
      <c r="F68" s="41"/>
      <c r="G68" s="42">
        <v>0</v>
      </c>
      <c r="I68" s="38"/>
      <c r="K68" s="39"/>
      <c r="L68" s="39"/>
      <c r="M68" s="39"/>
      <c r="N68" s="40"/>
      <c r="O68" s="42">
        <v>0</v>
      </c>
    </row>
    <row r="69" spans="2:15" ht="16">
      <c r="B69" s="39"/>
      <c r="C69" s="39"/>
      <c r="D69" s="39"/>
      <c r="E69" s="40"/>
      <c r="F69" s="41"/>
      <c r="G69" s="42">
        <v>0</v>
      </c>
      <c r="I69" s="38"/>
      <c r="K69" s="39"/>
      <c r="L69" s="39"/>
      <c r="M69" s="39"/>
      <c r="N69" s="40"/>
      <c r="O69" s="42">
        <v>0</v>
      </c>
    </row>
    <row r="70" spans="2:15" ht="16">
      <c r="B70" s="39"/>
      <c r="C70" s="39"/>
      <c r="D70" s="39"/>
      <c r="E70" s="40"/>
      <c r="F70" s="41"/>
      <c r="G70" s="42">
        <v>0</v>
      </c>
      <c r="I70" s="38"/>
      <c r="K70" s="39"/>
      <c r="L70" s="39"/>
      <c r="M70" s="39"/>
      <c r="N70" s="40"/>
      <c r="O70" s="42">
        <v>0</v>
      </c>
    </row>
    <row r="71" spans="2:15" ht="16">
      <c r="B71" s="39"/>
      <c r="C71" s="39"/>
      <c r="D71" s="39"/>
      <c r="E71" s="40"/>
      <c r="F71" s="41"/>
      <c r="G71" s="42">
        <v>0</v>
      </c>
      <c r="I71" s="38"/>
      <c r="K71" s="39"/>
      <c r="L71" s="39"/>
      <c r="M71" s="39"/>
      <c r="N71" s="40"/>
      <c r="O71" s="42">
        <v>0</v>
      </c>
    </row>
    <row r="72" spans="2:15" ht="16">
      <c r="B72" s="39"/>
      <c r="C72" s="39"/>
      <c r="D72" s="39"/>
      <c r="E72" s="40"/>
      <c r="F72" s="41"/>
      <c r="G72" s="42">
        <v>0</v>
      </c>
      <c r="I72" s="38"/>
      <c r="K72" s="39"/>
      <c r="L72" s="39"/>
      <c r="M72" s="39"/>
      <c r="N72" s="40"/>
      <c r="O72" s="42">
        <v>0</v>
      </c>
    </row>
    <row r="73" spans="2:15" ht="16">
      <c r="B73" s="39"/>
      <c r="C73" s="39"/>
      <c r="D73" s="39"/>
      <c r="E73" s="40"/>
      <c r="F73" s="41"/>
      <c r="G73" s="42">
        <v>0</v>
      </c>
      <c r="I73" s="38"/>
      <c r="K73" s="39"/>
      <c r="L73" s="39"/>
      <c r="M73" s="39"/>
      <c r="N73" s="40"/>
      <c r="O73" s="42">
        <v>0</v>
      </c>
    </row>
    <row r="74" spans="2:15" ht="16">
      <c r="B74" s="39"/>
      <c r="C74" s="39"/>
      <c r="D74" s="39"/>
      <c r="E74" s="40"/>
      <c r="F74" s="41"/>
      <c r="G74" s="42">
        <v>0</v>
      </c>
      <c r="I74" s="38"/>
      <c r="K74" s="39"/>
      <c r="L74" s="39"/>
      <c r="M74" s="39"/>
      <c r="N74" s="40"/>
      <c r="O74" s="42">
        <v>0</v>
      </c>
    </row>
    <row r="75" spans="2:15" ht="16">
      <c r="B75" s="39"/>
      <c r="C75" s="39"/>
      <c r="D75" s="39"/>
      <c r="E75" s="40"/>
      <c r="F75" s="41"/>
      <c r="G75" s="42">
        <v>0</v>
      </c>
      <c r="I75" s="38"/>
      <c r="K75" s="39"/>
      <c r="L75" s="39"/>
      <c r="M75" s="39"/>
      <c r="N75" s="40"/>
      <c r="O75" s="42">
        <v>0</v>
      </c>
    </row>
    <row r="76" spans="2:15" ht="16">
      <c r="B76" s="39"/>
      <c r="C76" s="39"/>
      <c r="D76" s="39"/>
      <c r="E76" s="40"/>
      <c r="F76" s="41"/>
      <c r="G76" s="42">
        <v>0</v>
      </c>
      <c r="I76" s="38"/>
      <c r="K76" s="39"/>
      <c r="L76" s="39"/>
      <c r="M76" s="39"/>
      <c r="N76" s="40"/>
      <c r="O76" s="42"/>
    </row>
    <row r="77" spans="2:15" ht="16">
      <c r="B77" s="39" t="s">
        <v>1</v>
      </c>
      <c r="C77" s="39"/>
      <c r="D77" s="39"/>
      <c r="E77" s="40"/>
      <c r="F77" s="43"/>
      <c r="G77" s="44">
        <f>SUBTOTAL(109,Table15232475[Cost])</f>
        <v>0</v>
      </c>
      <c r="I77" s="38"/>
      <c r="K77" s="39" t="s">
        <v>1</v>
      </c>
      <c r="L77" s="39"/>
      <c r="M77" s="39"/>
      <c r="N77" s="40"/>
      <c r="O77" s="44">
        <f>SUBTOTAL(109,Table18126387[Amount])</f>
        <v>0</v>
      </c>
    </row>
    <row r="78" spans="2:15" ht="16">
      <c r="B78" s="39"/>
      <c r="C78" s="39"/>
      <c r="D78" s="39"/>
      <c r="E78" s="40"/>
      <c r="F78" s="41"/>
      <c r="G78" s="42"/>
      <c r="I78" s="38"/>
      <c r="K78" s="39"/>
      <c r="L78" s="39"/>
      <c r="M78" s="39"/>
      <c r="N78" s="40"/>
      <c r="O78" s="42"/>
    </row>
    <row r="79" spans="2:15" ht="16">
      <c r="B79" s="39"/>
      <c r="C79" s="39"/>
      <c r="D79" s="39"/>
      <c r="E79" s="40"/>
      <c r="F79" s="41"/>
      <c r="G79" s="42"/>
      <c r="I79" s="38"/>
      <c r="K79" s="39"/>
      <c r="L79" s="39"/>
      <c r="M79" s="39"/>
      <c r="N79" s="40"/>
      <c r="O79" s="42"/>
    </row>
    <row r="80" spans="2:15" ht="16">
      <c r="B80" s="39"/>
      <c r="C80" s="39"/>
      <c r="D80" s="39"/>
      <c r="E80" s="40"/>
      <c r="F80" s="41"/>
      <c r="G80" s="42"/>
      <c r="I80" s="38"/>
      <c r="K80" s="39"/>
      <c r="L80" s="39"/>
      <c r="M80" s="39"/>
      <c r="N80" s="40"/>
      <c r="O80" s="42"/>
    </row>
    <row r="81" spans="2:15" ht="16">
      <c r="B81" s="39"/>
      <c r="C81" s="39"/>
      <c r="D81" s="39"/>
      <c r="E81" s="40"/>
      <c r="F81" s="41"/>
      <c r="G81" s="42"/>
      <c r="I81" s="38"/>
      <c r="K81" s="39"/>
      <c r="L81" s="39"/>
      <c r="M81" s="39"/>
      <c r="N81" s="40"/>
      <c r="O81" s="42"/>
    </row>
    <row r="82" spans="2:15" ht="16">
      <c r="B82" s="39"/>
      <c r="C82" s="39"/>
      <c r="D82" s="39"/>
      <c r="E82" s="40"/>
      <c r="F82" s="41"/>
      <c r="G82" s="42"/>
      <c r="I82" s="38"/>
      <c r="K82" s="39"/>
      <c r="L82" s="39"/>
      <c r="M82" s="39"/>
      <c r="N82" s="40"/>
      <c r="O82" s="42"/>
    </row>
    <row r="83" spans="2:15" ht="16">
      <c r="B83" s="39"/>
      <c r="C83" s="39"/>
      <c r="D83" s="39"/>
      <c r="E83" s="40"/>
      <c r="F83" s="41"/>
      <c r="G83" s="42"/>
      <c r="I83" s="38"/>
      <c r="K83" s="39"/>
      <c r="L83" s="39"/>
      <c r="M83" s="39"/>
      <c r="N83" s="40"/>
      <c r="O83" s="42"/>
    </row>
    <row r="84" spans="2:15" ht="16">
      <c r="B84" s="39"/>
      <c r="C84" s="39"/>
      <c r="D84" s="39"/>
      <c r="E84" s="40"/>
      <c r="F84" s="41"/>
      <c r="G84" s="42"/>
      <c r="I84" s="38"/>
      <c r="K84" s="39"/>
      <c r="L84" s="39"/>
      <c r="M84" s="39"/>
      <c r="N84" s="40"/>
      <c r="O84" s="42"/>
    </row>
    <row r="85" spans="2:15" ht="19">
      <c r="B85" s="11" t="s">
        <v>30</v>
      </c>
      <c r="C85" s="8"/>
      <c r="D85" s="8"/>
      <c r="E85" s="8"/>
      <c r="F85" s="8"/>
      <c r="I85" s="38"/>
      <c r="K85" s="11" t="s">
        <v>30</v>
      </c>
      <c r="L85" s="8"/>
      <c r="M85" s="8"/>
      <c r="N85" s="8"/>
      <c r="O85" s="8"/>
    </row>
    <row r="86" spans="2:15" ht="18">
      <c r="B86" s="46" t="s">
        <v>4</v>
      </c>
      <c r="C86" s="46" t="s">
        <v>8</v>
      </c>
      <c r="D86" s="49" t="s">
        <v>3</v>
      </c>
      <c r="E86" s="50" t="s">
        <v>6</v>
      </c>
      <c r="F86" s="47" t="s">
        <v>7</v>
      </c>
      <c r="G86" s="48" t="s">
        <v>5</v>
      </c>
      <c r="I86" s="38"/>
      <c r="K86" s="46" t="s">
        <v>4</v>
      </c>
      <c r="L86" s="46" t="s">
        <v>8</v>
      </c>
      <c r="M86" s="49" t="s">
        <v>3</v>
      </c>
      <c r="N86" s="50" t="s">
        <v>6</v>
      </c>
      <c r="O86" s="48" t="s">
        <v>10</v>
      </c>
    </row>
    <row r="87" spans="2:15" ht="16">
      <c r="B87" s="39"/>
      <c r="C87" s="39"/>
      <c r="D87" s="39"/>
      <c r="E87" s="40"/>
      <c r="F87" s="41"/>
      <c r="G87" s="42">
        <v>0</v>
      </c>
      <c r="I87" s="38"/>
      <c r="K87" s="39"/>
      <c r="L87" s="39"/>
      <c r="M87" s="39"/>
      <c r="N87" s="40"/>
      <c r="O87" s="42">
        <v>0</v>
      </c>
    </row>
    <row r="88" spans="2:15" ht="16">
      <c r="B88" s="39"/>
      <c r="C88" s="39"/>
      <c r="D88" s="39"/>
      <c r="E88" s="40"/>
      <c r="F88" s="41"/>
      <c r="G88" s="42">
        <v>0</v>
      </c>
      <c r="I88" s="38"/>
      <c r="K88" s="39"/>
      <c r="L88" s="39"/>
      <c r="M88" s="39"/>
      <c r="N88" s="40"/>
      <c r="O88" s="42">
        <v>0</v>
      </c>
    </row>
    <row r="89" spans="2:15" ht="16">
      <c r="B89" s="39"/>
      <c r="C89" s="39"/>
      <c r="D89" s="39"/>
      <c r="E89" s="40"/>
      <c r="F89" s="41"/>
      <c r="G89" s="42">
        <v>0</v>
      </c>
      <c r="I89" s="38"/>
      <c r="K89" s="39"/>
      <c r="L89" s="39"/>
      <c r="M89" s="39"/>
      <c r="N89" s="40"/>
      <c r="O89" s="42">
        <v>0</v>
      </c>
    </row>
    <row r="90" spans="2:15" ht="16">
      <c r="B90" s="39"/>
      <c r="C90" s="39"/>
      <c r="D90" s="39"/>
      <c r="E90" s="40"/>
      <c r="F90" s="41"/>
      <c r="G90" s="42">
        <v>0</v>
      </c>
      <c r="I90" s="38"/>
      <c r="K90" s="39"/>
      <c r="L90" s="39"/>
      <c r="M90" s="39"/>
      <c r="N90" s="40"/>
      <c r="O90" s="42">
        <v>0</v>
      </c>
    </row>
    <row r="91" spans="2:15" ht="16">
      <c r="B91" s="39"/>
      <c r="C91" s="39"/>
      <c r="D91" s="39"/>
      <c r="E91" s="40"/>
      <c r="F91" s="41"/>
      <c r="G91" s="42">
        <v>0</v>
      </c>
      <c r="I91" s="38"/>
      <c r="K91" s="39"/>
      <c r="L91" s="39"/>
      <c r="M91" s="39"/>
      <c r="N91" s="40"/>
      <c r="O91" s="42">
        <v>0</v>
      </c>
    </row>
    <row r="92" spans="2:15" ht="16">
      <c r="B92" s="39"/>
      <c r="C92" s="39"/>
      <c r="D92" s="39"/>
      <c r="E92" s="40"/>
      <c r="F92" s="41"/>
      <c r="G92" s="42">
        <v>0</v>
      </c>
      <c r="I92" s="38"/>
      <c r="K92" s="39"/>
      <c r="L92" s="39"/>
      <c r="M92" s="39"/>
      <c r="N92" s="40"/>
      <c r="O92" s="42">
        <v>0</v>
      </c>
    </row>
    <row r="93" spans="2:15" ht="16">
      <c r="B93" s="39"/>
      <c r="C93" s="39"/>
      <c r="D93" s="39"/>
      <c r="E93" s="40"/>
      <c r="F93" s="41"/>
      <c r="G93" s="42">
        <v>0</v>
      </c>
      <c r="I93" s="38"/>
      <c r="K93" s="39"/>
      <c r="L93" s="39"/>
      <c r="M93" s="39"/>
      <c r="N93" s="40"/>
      <c r="O93" s="42">
        <v>0</v>
      </c>
    </row>
    <row r="94" spans="2:15" ht="16">
      <c r="B94" s="39"/>
      <c r="C94" s="39"/>
      <c r="D94" s="39"/>
      <c r="E94" s="40"/>
      <c r="F94" s="41"/>
      <c r="G94" s="42">
        <v>0</v>
      </c>
      <c r="I94" s="38"/>
      <c r="K94" s="39"/>
      <c r="L94" s="39"/>
      <c r="M94" s="39"/>
      <c r="N94" s="40"/>
      <c r="O94" s="42">
        <v>0</v>
      </c>
    </row>
    <row r="95" spans="2:15" ht="16">
      <c r="B95" s="39"/>
      <c r="C95" s="39"/>
      <c r="D95" s="39"/>
      <c r="E95" s="40"/>
      <c r="F95" s="41"/>
      <c r="G95" s="42">
        <v>0</v>
      </c>
      <c r="I95" s="38"/>
      <c r="K95" s="39"/>
      <c r="L95" s="39"/>
      <c r="M95" s="39"/>
      <c r="N95" s="40"/>
      <c r="O95" s="42">
        <v>0</v>
      </c>
    </row>
    <row r="96" spans="2:15" ht="16">
      <c r="B96" s="39"/>
      <c r="C96" s="39"/>
      <c r="D96" s="39"/>
      <c r="E96" s="40"/>
      <c r="F96" s="41"/>
      <c r="G96" s="42">
        <v>0</v>
      </c>
      <c r="I96" s="38"/>
      <c r="K96" s="39"/>
      <c r="L96" s="39"/>
      <c r="M96" s="39"/>
      <c r="N96" s="40"/>
      <c r="O96" s="42">
        <v>0</v>
      </c>
    </row>
    <row r="97" spans="2:15" ht="16">
      <c r="B97" s="39"/>
      <c r="C97" s="39"/>
      <c r="D97" s="39"/>
      <c r="E97" s="40"/>
      <c r="F97" s="41"/>
      <c r="G97" s="42">
        <v>0</v>
      </c>
      <c r="I97" s="38"/>
      <c r="K97" s="39"/>
      <c r="L97" s="39"/>
      <c r="M97" s="39"/>
      <c r="N97" s="40"/>
      <c r="O97" s="42">
        <v>0</v>
      </c>
    </row>
    <row r="98" spans="2:15" ht="16">
      <c r="B98" s="39"/>
      <c r="C98" s="39"/>
      <c r="D98" s="39"/>
      <c r="E98" s="40"/>
      <c r="F98" s="41"/>
      <c r="G98" s="42">
        <v>0</v>
      </c>
      <c r="I98" s="38"/>
      <c r="K98" s="39"/>
      <c r="L98" s="39"/>
      <c r="M98" s="39"/>
      <c r="N98" s="40"/>
      <c r="O98" s="42">
        <v>0</v>
      </c>
    </row>
    <row r="99" spans="2:15" ht="16">
      <c r="B99" s="39"/>
      <c r="C99" s="39"/>
      <c r="D99" s="39"/>
      <c r="E99" s="40"/>
      <c r="F99" s="41"/>
      <c r="G99" s="42">
        <v>0</v>
      </c>
      <c r="I99" s="38"/>
      <c r="K99" s="39"/>
      <c r="L99" s="39"/>
      <c r="M99" s="39"/>
      <c r="N99" s="40"/>
      <c r="O99" s="42">
        <v>0</v>
      </c>
    </row>
    <row r="100" spans="2:15" ht="16">
      <c r="B100" s="39"/>
      <c r="C100" s="39"/>
      <c r="D100" s="39"/>
      <c r="E100" s="40"/>
      <c r="F100" s="41"/>
      <c r="G100" s="42">
        <v>0</v>
      </c>
      <c r="I100" s="38"/>
      <c r="K100" s="39"/>
      <c r="L100" s="39"/>
      <c r="M100" s="39"/>
      <c r="N100" s="40"/>
      <c r="O100" s="42">
        <v>0</v>
      </c>
    </row>
    <row r="101" spans="2:15" ht="16">
      <c r="B101" s="39"/>
      <c r="C101" s="39"/>
      <c r="D101" s="39"/>
      <c r="E101" s="40"/>
      <c r="F101" s="41"/>
      <c r="G101" s="42">
        <v>0</v>
      </c>
      <c r="I101" s="38"/>
      <c r="K101" s="39"/>
      <c r="L101" s="39"/>
      <c r="M101" s="39"/>
      <c r="N101" s="40"/>
      <c r="O101" s="42"/>
    </row>
    <row r="102" spans="2:15" ht="16">
      <c r="B102" s="39" t="s">
        <v>1</v>
      </c>
      <c r="C102" s="39"/>
      <c r="D102" s="39"/>
      <c r="E102" s="40"/>
      <c r="F102" s="43"/>
      <c r="G102" s="44">
        <f>SUBTOTAL(109,Table15234276[Cost])</f>
        <v>0</v>
      </c>
      <c r="I102" s="38"/>
      <c r="K102" s="39" t="s">
        <v>1</v>
      </c>
      <c r="L102" s="39"/>
      <c r="M102" s="39"/>
      <c r="N102" s="40"/>
      <c r="O102" s="44">
        <f>SUBTOTAL(109,Table18126488[Amount])</f>
        <v>0</v>
      </c>
    </row>
    <row r="103" spans="2:15" ht="16">
      <c r="B103" s="39"/>
      <c r="C103" s="39"/>
      <c r="D103" s="39"/>
      <c r="E103" s="40"/>
      <c r="F103" s="41"/>
      <c r="G103" s="42"/>
      <c r="I103" s="38"/>
      <c r="K103" s="39"/>
      <c r="L103" s="39"/>
      <c r="M103" s="39"/>
      <c r="N103" s="40"/>
      <c r="O103" s="42"/>
    </row>
    <row r="104" spans="2:15" ht="16">
      <c r="B104" s="39"/>
      <c r="C104" s="39"/>
      <c r="D104" s="39"/>
      <c r="E104" s="40"/>
      <c r="F104" s="41"/>
      <c r="G104" s="42"/>
      <c r="I104" s="38"/>
      <c r="K104" s="39"/>
      <c r="L104" s="39"/>
      <c r="M104" s="39"/>
      <c r="N104" s="40"/>
      <c r="O104" s="42"/>
    </row>
    <row r="105" spans="2:15" ht="16">
      <c r="B105" s="39"/>
      <c r="C105" s="39"/>
      <c r="D105" s="39"/>
      <c r="E105" s="40"/>
      <c r="F105" s="41"/>
      <c r="G105" s="42"/>
      <c r="I105" s="38"/>
      <c r="K105" s="39"/>
      <c r="L105" s="39"/>
      <c r="M105" s="39"/>
      <c r="N105" s="40"/>
      <c r="O105" s="42"/>
    </row>
    <row r="106" spans="2:15" ht="16">
      <c r="B106" s="39"/>
      <c r="C106" s="39"/>
      <c r="D106" s="39"/>
      <c r="E106" s="40"/>
      <c r="F106" s="41"/>
      <c r="G106" s="42"/>
      <c r="I106" s="38"/>
      <c r="K106" s="39"/>
      <c r="L106" s="39"/>
      <c r="M106" s="39"/>
      <c r="N106" s="40"/>
      <c r="O106" s="42"/>
    </row>
    <row r="107" spans="2:15" ht="16">
      <c r="B107" s="39"/>
      <c r="C107" s="39"/>
      <c r="D107" s="39"/>
      <c r="E107" s="40"/>
      <c r="F107" s="41"/>
      <c r="G107" s="42"/>
      <c r="I107" s="38"/>
      <c r="K107" s="39"/>
      <c r="L107" s="39"/>
      <c r="M107" s="39"/>
      <c r="N107" s="40"/>
      <c r="O107" s="42"/>
    </row>
    <row r="108" spans="2:15" ht="16">
      <c r="B108" s="39"/>
      <c r="C108" s="39"/>
      <c r="D108" s="39"/>
      <c r="E108" s="40"/>
      <c r="F108" s="41"/>
      <c r="G108" s="42"/>
      <c r="I108" s="38"/>
      <c r="K108" s="39"/>
      <c r="L108" s="39"/>
      <c r="M108" s="39"/>
      <c r="N108" s="40"/>
      <c r="O108" s="42"/>
    </row>
    <row r="109" spans="2:15" ht="16">
      <c r="B109" s="39"/>
      <c r="C109" s="39"/>
      <c r="D109" s="39"/>
      <c r="E109" s="40"/>
      <c r="F109" s="41"/>
      <c r="G109" s="42"/>
      <c r="I109" s="38"/>
      <c r="K109" s="39"/>
      <c r="L109" s="39"/>
      <c r="M109" s="39"/>
      <c r="N109" s="40"/>
      <c r="O109" s="42"/>
    </row>
    <row r="110" spans="2:15" ht="19">
      <c r="B110" s="11" t="s">
        <v>31</v>
      </c>
      <c r="C110" s="8"/>
      <c r="D110" s="8"/>
      <c r="E110" s="8"/>
      <c r="F110" s="8"/>
      <c r="I110" s="38"/>
      <c r="K110" s="11" t="s">
        <v>31</v>
      </c>
      <c r="L110" s="8"/>
      <c r="M110" s="8"/>
      <c r="N110" s="8"/>
      <c r="O110" s="8"/>
    </row>
    <row r="111" spans="2:15" ht="18">
      <c r="B111" s="46" t="s">
        <v>4</v>
      </c>
      <c r="C111" s="46" t="s">
        <v>8</v>
      </c>
      <c r="D111" s="49" t="s">
        <v>3</v>
      </c>
      <c r="E111" s="50" t="s">
        <v>6</v>
      </c>
      <c r="F111" s="47" t="s">
        <v>7</v>
      </c>
      <c r="G111" s="48" t="s">
        <v>5</v>
      </c>
      <c r="I111" s="38"/>
      <c r="K111" s="46" t="s">
        <v>4</v>
      </c>
      <c r="L111" s="46" t="s">
        <v>8</v>
      </c>
      <c r="M111" s="49" t="s">
        <v>3</v>
      </c>
      <c r="N111" s="50" t="s">
        <v>6</v>
      </c>
      <c r="O111" s="48" t="s">
        <v>10</v>
      </c>
    </row>
    <row r="112" spans="2:15" ht="16">
      <c r="B112" s="39"/>
      <c r="C112" s="39"/>
      <c r="D112" s="39"/>
      <c r="E112" s="40"/>
      <c r="F112" s="41"/>
      <c r="G112" s="42">
        <v>0</v>
      </c>
      <c r="I112" s="38"/>
      <c r="K112" s="39"/>
      <c r="L112" s="39"/>
      <c r="M112" s="39"/>
      <c r="N112" s="40"/>
      <c r="O112" s="42">
        <v>0</v>
      </c>
    </row>
    <row r="113" spans="2:15" ht="16">
      <c r="B113" s="39"/>
      <c r="C113" s="39"/>
      <c r="D113" s="39"/>
      <c r="E113" s="40"/>
      <c r="F113" s="41"/>
      <c r="G113" s="42">
        <v>0</v>
      </c>
      <c r="I113" s="38"/>
      <c r="K113" s="39"/>
      <c r="L113" s="39"/>
      <c r="M113" s="39"/>
      <c r="N113" s="40"/>
      <c r="O113" s="42">
        <v>0</v>
      </c>
    </row>
    <row r="114" spans="2:15" ht="16">
      <c r="B114" s="39"/>
      <c r="C114" s="39"/>
      <c r="D114" s="39"/>
      <c r="E114" s="40"/>
      <c r="F114" s="41"/>
      <c r="G114" s="42">
        <v>0</v>
      </c>
      <c r="I114" s="38"/>
      <c r="K114" s="39"/>
      <c r="L114" s="39"/>
      <c r="M114" s="39"/>
      <c r="N114" s="40"/>
      <c r="O114" s="42">
        <v>0</v>
      </c>
    </row>
    <row r="115" spans="2:15" ht="16">
      <c r="B115" s="39"/>
      <c r="C115" s="39"/>
      <c r="D115" s="39"/>
      <c r="E115" s="40"/>
      <c r="F115" s="41"/>
      <c r="G115" s="42">
        <v>0</v>
      </c>
      <c r="I115" s="38"/>
      <c r="K115" s="39"/>
      <c r="L115" s="39"/>
      <c r="M115" s="39"/>
      <c r="N115" s="40"/>
      <c r="O115" s="42">
        <v>0</v>
      </c>
    </row>
    <row r="116" spans="2:15" ht="16">
      <c r="B116" s="39"/>
      <c r="C116" s="39"/>
      <c r="D116" s="39"/>
      <c r="E116" s="40"/>
      <c r="F116" s="41"/>
      <c r="G116" s="42">
        <v>0</v>
      </c>
      <c r="I116" s="38"/>
      <c r="K116" s="39"/>
      <c r="L116" s="39"/>
      <c r="M116" s="39"/>
      <c r="N116" s="40"/>
      <c r="O116" s="42">
        <v>0</v>
      </c>
    </row>
    <row r="117" spans="2:15" ht="16">
      <c r="B117" s="39"/>
      <c r="C117" s="39"/>
      <c r="D117" s="39"/>
      <c r="E117" s="40"/>
      <c r="F117" s="41"/>
      <c r="G117" s="42">
        <v>0</v>
      </c>
      <c r="I117" s="38"/>
      <c r="K117" s="39"/>
      <c r="L117" s="39"/>
      <c r="M117" s="39"/>
      <c r="N117" s="40"/>
      <c r="O117" s="42">
        <v>0</v>
      </c>
    </row>
    <row r="118" spans="2:15" ht="16">
      <c r="B118" s="39"/>
      <c r="C118" s="39"/>
      <c r="D118" s="39"/>
      <c r="E118" s="40"/>
      <c r="F118" s="41"/>
      <c r="G118" s="42">
        <v>0</v>
      </c>
      <c r="I118" s="38"/>
      <c r="K118" s="39"/>
      <c r="L118" s="39"/>
      <c r="M118" s="39"/>
      <c r="N118" s="40"/>
      <c r="O118" s="42">
        <v>0</v>
      </c>
    </row>
    <row r="119" spans="2:15" ht="16">
      <c r="B119" s="39"/>
      <c r="C119" s="39"/>
      <c r="D119" s="39"/>
      <c r="E119" s="40"/>
      <c r="F119" s="41"/>
      <c r="G119" s="42">
        <v>0</v>
      </c>
      <c r="I119" s="38"/>
      <c r="K119" s="39"/>
      <c r="L119" s="39"/>
      <c r="M119" s="39"/>
      <c r="N119" s="40"/>
      <c r="O119" s="42">
        <v>0</v>
      </c>
    </row>
    <row r="120" spans="2:15" ht="16">
      <c r="B120" s="39"/>
      <c r="C120" s="39"/>
      <c r="D120" s="39"/>
      <c r="E120" s="40"/>
      <c r="F120" s="41"/>
      <c r="G120" s="42">
        <v>0</v>
      </c>
      <c r="I120" s="38"/>
      <c r="K120" s="39"/>
      <c r="L120" s="39"/>
      <c r="M120" s="39"/>
      <c r="N120" s="40"/>
      <c r="O120" s="42">
        <v>0</v>
      </c>
    </row>
    <row r="121" spans="2:15" ht="16">
      <c r="B121" s="39"/>
      <c r="C121" s="39"/>
      <c r="D121" s="39"/>
      <c r="E121" s="40"/>
      <c r="F121" s="41"/>
      <c r="G121" s="42">
        <v>0</v>
      </c>
      <c r="I121" s="38"/>
      <c r="K121" s="39"/>
      <c r="L121" s="39"/>
      <c r="M121" s="39"/>
      <c r="N121" s="40"/>
      <c r="O121" s="42">
        <v>0</v>
      </c>
    </row>
    <row r="122" spans="2:15" ht="16">
      <c r="B122" s="39"/>
      <c r="C122" s="39"/>
      <c r="D122" s="39"/>
      <c r="E122" s="40"/>
      <c r="F122" s="41"/>
      <c r="G122" s="42">
        <v>0</v>
      </c>
      <c r="I122" s="38"/>
      <c r="K122" s="39"/>
      <c r="L122" s="39"/>
      <c r="M122" s="39"/>
      <c r="N122" s="40"/>
      <c r="O122" s="42">
        <v>0</v>
      </c>
    </row>
    <row r="123" spans="2:15" ht="16">
      <c r="B123" s="39"/>
      <c r="C123" s="39"/>
      <c r="D123" s="39"/>
      <c r="E123" s="40"/>
      <c r="F123" s="41"/>
      <c r="G123" s="42">
        <v>0</v>
      </c>
      <c r="I123" s="38"/>
      <c r="K123" s="39"/>
      <c r="L123" s="39"/>
      <c r="M123" s="39"/>
      <c r="N123" s="40"/>
      <c r="O123" s="42">
        <v>0</v>
      </c>
    </row>
    <row r="124" spans="2:15" ht="16">
      <c r="B124" s="39"/>
      <c r="C124" s="39"/>
      <c r="D124" s="39"/>
      <c r="E124" s="40"/>
      <c r="F124" s="41"/>
      <c r="G124" s="42">
        <v>0</v>
      </c>
      <c r="I124" s="38"/>
      <c r="K124" s="39"/>
      <c r="L124" s="39"/>
      <c r="M124" s="39"/>
      <c r="N124" s="40"/>
      <c r="O124" s="42">
        <v>0</v>
      </c>
    </row>
    <row r="125" spans="2:15" ht="16">
      <c r="B125" s="39"/>
      <c r="C125" s="39"/>
      <c r="D125" s="39"/>
      <c r="E125" s="40"/>
      <c r="F125" s="41"/>
      <c r="G125" s="42">
        <v>0</v>
      </c>
      <c r="I125" s="38"/>
      <c r="K125" s="39"/>
      <c r="L125" s="39"/>
      <c r="M125" s="39"/>
      <c r="N125" s="40"/>
      <c r="O125" s="42">
        <v>0</v>
      </c>
    </row>
    <row r="126" spans="2:15" ht="16">
      <c r="B126" s="39"/>
      <c r="C126" s="39"/>
      <c r="D126" s="39"/>
      <c r="E126" s="40"/>
      <c r="F126" s="41"/>
      <c r="G126" s="42">
        <v>0</v>
      </c>
      <c r="I126" s="38"/>
      <c r="K126" s="39"/>
      <c r="L126" s="39"/>
      <c r="M126" s="39"/>
      <c r="N126" s="40"/>
      <c r="O126" s="42"/>
    </row>
    <row r="127" spans="2:15" ht="16">
      <c r="B127" s="39" t="s">
        <v>1</v>
      </c>
      <c r="C127" s="39"/>
      <c r="D127" s="39"/>
      <c r="E127" s="40"/>
      <c r="F127" s="43"/>
      <c r="G127" s="44">
        <f>SUBTOTAL(109,Table15234377[Cost])</f>
        <v>0</v>
      </c>
      <c r="I127" s="38"/>
      <c r="K127" s="39" t="s">
        <v>1</v>
      </c>
      <c r="L127" s="39"/>
      <c r="M127" s="39"/>
      <c r="N127" s="40"/>
      <c r="O127" s="44">
        <f>SUBTOTAL(109,Table1812646589[Amount])</f>
        <v>0</v>
      </c>
    </row>
    <row r="128" spans="2:15" ht="16">
      <c r="B128" s="39"/>
      <c r="C128" s="39"/>
      <c r="D128" s="39"/>
      <c r="E128" s="40"/>
      <c r="F128" s="41"/>
      <c r="G128" s="42"/>
      <c r="I128" s="38"/>
    </row>
    <row r="129" spans="2:15" ht="16">
      <c r="B129" s="39"/>
      <c r="C129" s="39"/>
      <c r="D129" s="39"/>
      <c r="E129" s="40"/>
      <c r="F129" s="41"/>
      <c r="G129" s="42"/>
      <c r="I129" s="38"/>
    </row>
    <row r="130" spans="2:15" ht="16">
      <c r="B130" s="39"/>
      <c r="C130" s="39"/>
      <c r="D130" s="39"/>
      <c r="E130" s="40"/>
      <c r="F130" s="41"/>
      <c r="G130" s="42"/>
      <c r="I130" s="38"/>
    </row>
    <row r="131" spans="2:15" ht="16">
      <c r="B131" s="39"/>
      <c r="C131" s="39"/>
      <c r="D131" s="39"/>
      <c r="E131" s="40"/>
      <c r="F131" s="41"/>
      <c r="G131" s="42"/>
      <c r="I131" s="38"/>
    </row>
    <row r="132" spans="2:15" ht="16">
      <c r="B132" s="39"/>
      <c r="C132" s="39"/>
      <c r="D132" s="39"/>
      <c r="E132" s="40"/>
      <c r="F132" s="41"/>
      <c r="G132" s="42"/>
      <c r="I132" s="38"/>
    </row>
    <row r="133" spans="2:15" ht="16">
      <c r="B133" s="39"/>
      <c r="C133" s="39"/>
      <c r="D133" s="39"/>
      <c r="E133" s="40"/>
      <c r="F133" s="41"/>
      <c r="G133" s="42"/>
      <c r="I133" s="38"/>
    </row>
    <row r="134" spans="2:15" ht="16">
      <c r="B134" s="39"/>
      <c r="C134" s="39"/>
      <c r="D134" s="39"/>
      <c r="E134" s="40"/>
      <c r="F134" s="41"/>
      <c r="G134" s="42"/>
      <c r="I134" s="38"/>
    </row>
    <row r="135" spans="2:15" ht="19">
      <c r="B135" s="11" t="s">
        <v>32</v>
      </c>
      <c r="C135" s="8"/>
      <c r="D135" s="8"/>
      <c r="E135" s="8"/>
      <c r="F135" s="8"/>
      <c r="I135" s="38"/>
      <c r="K135" s="11" t="s">
        <v>32</v>
      </c>
      <c r="L135" s="8"/>
      <c r="M135" s="8"/>
      <c r="N135" s="8"/>
      <c r="O135" s="8"/>
    </row>
    <row r="136" spans="2:15" ht="18">
      <c r="B136" s="46" t="s">
        <v>4</v>
      </c>
      <c r="C136" s="46" t="s">
        <v>8</v>
      </c>
      <c r="D136" s="49" t="s">
        <v>3</v>
      </c>
      <c r="E136" s="50" t="s">
        <v>6</v>
      </c>
      <c r="F136" s="47" t="s">
        <v>7</v>
      </c>
      <c r="G136" s="48" t="s">
        <v>5</v>
      </c>
      <c r="I136" s="38"/>
      <c r="K136" s="46" t="s">
        <v>4</v>
      </c>
      <c r="L136" s="46" t="s">
        <v>8</v>
      </c>
      <c r="M136" s="49" t="s">
        <v>3</v>
      </c>
      <c r="N136" s="50" t="s">
        <v>6</v>
      </c>
      <c r="O136" s="48" t="s">
        <v>10</v>
      </c>
    </row>
    <row r="137" spans="2:15" ht="16">
      <c r="B137" s="39"/>
      <c r="C137" s="39"/>
      <c r="D137" s="39"/>
      <c r="E137" s="40"/>
      <c r="F137" s="41"/>
      <c r="G137" s="42">
        <v>0</v>
      </c>
      <c r="I137" s="38"/>
      <c r="K137" s="39"/>
      <c r="L137" s="39"/>
      <c r="M137" s="39"/>
      <c r="N137" s="40"/>
      <c r="O137" s="42">
        <v>0</v>
      </c>
    </row>
    <row r="138" spans="2:15" ht="16">
      <c r="B138" s="39"/>
      <c r="C138" s="39"/>
      <c r="D138" s="39"/>
      <c r="E138" s="40"/>
      <c r="F138" s="41"/>
      <c r="G138" s="42">
        <v>0</v>
      </c>
      <c r="I138" s="38"/>
      <c r="K138" s="39"/>
      <c r="L138" s="39"/>
      <c r="M138" s="39"/>
      <c r="N138" s="40"/>
      <c r="O138" s="42">
        <v>0</v>
      </c>
    </row>
    <row r="139" spans="2:15" ht="16">
      <c r="B139" s="39"/>
      <c r="C139" s="39"/>
      <c r="D139" s="39"/>
      <c r="E139" s="40"/>
      <c r="F139" s="41"/>
      <c r="G139" s="42">
        <v>0</v>
      </c>
      <c r="I139" s="38"/>
      <c r="K139" s="39"/>
      <c r="L139" s="39"/>
      <c r="M139" s="39"/>
      <c r="N139" s="40"/>
      <c r="O139" s="42">
        <v>0</v>
      </c>
    </row>
    <row r="140" spans="2:15" ht="16">
      <c r="B140" s="39"/>
      <c r="C140" s="39"/>
      <c r="D140" s="39"/>
      <c r="E140" s="40"/>
      <c r="F140" s="41"/>
      <c r="G140" s="42">
        <v>0</v>
      </c>
      <c r="I140" s="38"/>
      <c r="K140" s="39"/>
      <c r="L140" s="39"/>
      <c r="M140" s="39"/>
      <c r="N140" s="40"/>
      <c r="O140" s="42">
        <v>0</v>
      </c>
    </row>
    <row r="141" spans="2:15" ht="16">
      <c r="B141" s="39"/>
      <c r="C141" s="39"/>
      <c r="D141" s="39"/>
      <c r="E141" s="40"/>
      <c r="F141" s="41"/>
      <c r="G141" s="42">
        <v>0</v>
      </c>
      <c r="I141" s="38"/>
      <c r="K141" s="39"/>
      <c r="L141" s="39"/>
      <c r="M141" s="39"/>
      <c r="N141" s="40"/>
      <c r="O141" s="42">
        <v>0</v>
      </c>
    </row>
    <row r="142" spans="2:15" ht="16">
      <c r="B142" s="39"/>
      <c r="C142" s="39"/>
      <c r="D142" s="39"/>
      <c r="E142" s="40"/>
      <c r="F142" s="41"/>
      <c r="G142" s="42">
        <v>0</v>
      </c>
      <c r="I142" s="38"/>
      <c r="K142" s="39"/>
      <c r="L142" s="39"/>
      <c r="M142" s="39"/>
      <c r="N142" s="40"/>
      <c r="O142" s="42">
        <v>0</v>
      </c>
    </row>
    <row r="143" spans="2:15" ht="16">
      <c r="B143" s="39"/>
      <c r="C143" s="39"/>
      <c r="D143" s="39"/>
      <c r="E143" s="40"/>
      <c r="F143" s="41"/>
      <c r="G143" s="42">
        <v>0</v>
      </c>
      <c r="I143" s="38"/>
      <c r="K143" s="39"/>
      <c r="L143" s="39"/>
      <c r="M143" s="39"/>
      <c r="N143" s="40"/>
      <c r="O143" s="42">
        <v>0</v>
      </c>
    </row>
    <row r="144" spans="2:15" ht="16">
      <c r="B144" s="39"/>
      <c r="C144" s="39"/>
      <c r="D144" s="39"/>
      <c r="E144" s="40"/>
      <c r="F144" s="41"/>
      <c r="G144" s="42">
        <v>0</v>
      </c>
      <c r="I144" s="38"/>
      <c r="K144" s="39"/>
      <c r="L144" s="39"/>
      <c r="M144" s="39"/>
      <c r="N144" s="40"/>
      <c r="O144" s="42">
        <v>0</v>
      </c>
    </row>
    <row r="145" spans="2:15" ht="16">
      <c r="B145" s="39"/>
      <c r="C145" s="39"/>
      <c r="D145" s="39"/>
      <c r="E145" s="40"/>
      <c r="F145" s="41"/>
      <c r="G145" s="42">
        <v>0</v>
      </c>
      <c r="I145" s="38"/>
      <c r="K145" s="39"/>
      <c r="L145" s="39"/>
      <c r="M145" s="39"/>
      <c r="N145" s="40"/>
      <c r="O145" s="42">
        <v>0</v>
      </c>
    </row>
    <row r="146" spans="2:15" ht="16">
      <c r="B146" s="39"/>
      <c r="C146" s="39"/>
      <c r="D146" s="39"/>
      <c r="E146" s="40"/>
      <c r="F146" s="41"/>
      <c r="G146" s="42">
        <v>0</v>
      </c>
      <c r="I146" s="38"/>
      <c r="K146" s="39"/>
      <c r="L146" s="39"/>
      <c r="M146" s="39"/>
      <c r="N146" s="40"/>
      <c r="O146" s="42">
        <v>0</v>
      </c>
    </row>
    <row r="147" spans="2:15" ht="16">
      <c r="B147" s="39"/>
      <c r="C147" s="39"/>
      <c r="D147" s="39"/>
      <c r="E147" s="40"/>
      <c r="F147" s="41"/>
      <c r="G147" s="42">
        <v>0</v>
      </c>
      <c r="I147" s="38"/>
      <c r="K147" s="39"/>
      <c r="L147" s="39"/>
      <c r="M147" s="39"/>
      <c r="N147" s="40"/>
      <c r="O147" s="42">
        <v>0</v>
      </c>
    </row>
    <row r="148" spans="2:15" ht="16">
      <c r="B148" s="39"/>
      <c r="C148" s="39"/>
      <c r="D148" s="39"/>
      <c r="E148" s="40"/>
      <c r="F148" s="41"/>
      <c r="G148" s="42">
        <v>0</v>
      </c>
      <c r="I148" s="38"/>
      <c r="K148" s="39"/>
      <c r="L148" s="39"/>
      <c r="M148" s="39"/>
      <c r="N148" s="40"/>
      <c r="O148" s="42">
        <v>0</v>
      </c>
    </row>
    <row r="149" spans="2:15" ht="16">
      <c r="B149" s="39"/>
      <c r="C149" s="39"/>
      <c r="D149" s="39"/>
      <c r="E149" s="40"/>
      <c r="F149" s="41"/>
      <c r="G149" s="42">
        <v>0</v>
      </c>
      <c r="I149" s="38"/>
      <c r="K149" s="39"/>
      <c r="L149" s="39"/>
      <c r="M149" s="39"/>
      <c r="N149" s="40"/>
      <c r="O149" s="42">
        <v>0</v>
      </c>
    </row>
    <row r="150" spans="2:15" ht="16">
      <c r="B150" s="39"/>
      <c r="C150" s="39"/>
      <c r="D150" s="39"/>
      <c r="E150" s="40"/>
      <c r="F150" s="41"/>
      <c r="G150" s="42">
        <v>0</v>
      </c>
      <c r="I150" s="38"/>
      <c r="K150" s="39"/>
      <c r="L150" s="39"/>
      <c r="M150" s="39"/>
      <c r="N150" s="40"/>
      <c r="O150" s="42">
        <v>0</v>
      </c>
    </row>
    <row r="151" spans="2:15" ht="16">
      <c r="B151" s="39"/>
      <c r="C151" s="39"/>
      <c r="D151" s="39"/>
      <c r="E151" s="40"/>
      <c r="F151" s="41"/>
      <c r="G151" s="42">
        <v>0</v>
      </c>
      <c r="I151" s="38"/>
      <c r="K151" s="39"/>
      <c r="L151" s="39"/>
      <c r="M151" s="39"/>
      <c r="N151" s="40"/>
      <c r="O151" s="42"/>
    </row>
    <row r="152" spans="2:15" ht="16">
      <c r="B152" s="39" t="s">
        <v>1</v>
      </c>
      <c r="C152" s="39"/>
      <c r="D152" s="39"/>
      <c r="E152" s="40"/>
      <c r="F152" s="43"/>
      <c r="G152" s="44">
        <f>SUBTOTAL(109,Table15234478[Cost])</f>
        <v>0</v>
      </c>
      <c r="I152" s="38"/>
      <c r="K152" s="39" t="s">
        <v>1</v>
      </c>
      <c r="L152" s="39"/>
      <c r="M152" s="39"/>
      <c r="N152" s="40"/>
      <c r="O152" s="44">
        <f>SUBTOTAL(109,Table1812646690[Amount])</f>
        <v>0</v>
      </c>
    </row>
    <row r="153" spans="2:15" ht="16">
      <c r="B153" s="39"/>
      <c r="C153" s="39"/>
      <c r="D153" s="39"/>
      <c r="E153" s="40"/>
      <c r="F153" s="41"/>
      <c r="G153" s="42"/>
      <c r="I153" s="38"/>
    </row>
    <row r="154" spans="2:15" ht="16">
      <c r="B154" s="39"/>
      <c r="C154" s="39"/>
      <c r="D154" s="39"/>
      <c r="E154" s="40"/>
      <c r="F154" s="41"/>
      <c r="G154" s="42"/>
      <c r="I154" s="38"/>
    </row>
    <row r="155" spans="2:15" ht="16">
      <c r="B155" s="39"/>
      <c r="C155" s="39"/>
      <c r="D155" s="39"/>
      <c r="E155" s="40"/>
      <c r="F155" s="41"/>
      <c r="G155" s="42"/>
      <c r="I155" s="38"/>
    </row>
    <row r="156" spans="2:15" ht="16">
      <c r="B156" s="39"/>
      <c r="C156" s="39"/>
      <c r="D156" s="39"/>
      <c r="E156" s="40"/>
      <c r="F156" s="41"/>
      <c r="G156" s="42"/>
      <c r="I156" s="38"/>
    </row>
    <row r="157" spans="2:15" ht="16">
      <c r="B157" s="39"/>
      <c r="C157" s="39"/>
      <c r="D157" s="39"/>
      <c r="E157" s="40"/>
      <c r="F157" s="41"/>
      <c r="G157" s="42"/>
      <c r="I157" s="38"/>
    </row>
    <row r="158" spans="2:15" ht="16">
      <c r="B158" s="39"/>
      <c r="C158" s="39"/>
      <c r="D158" s="39"/>
      <c r="E158" s="40"/>
      <c r="F158" s="41"/>
      <c r="G158" s="42"/>
      <c r="I158" s="38"/>
    </row>
    <row r="159" spans="2:15" ht="16">
      <c r="B159" s="39"/>
      <c r="C159" s="39"/>
      <c r="D159" s="39"/>
      <c r="E159" s="40"/>
      <c r="F159" s="41"/>
      <c r="G159" s="42"/>
      <c r="I159" s="38"/>
    </row>
    <row r="160" spans="2:15" ht="19">
      <c r="B160" s="11" t="s">
        <v>33</v>
      </c>
      <c r="C160" s="8"/>
      <c r="D160" s="8"/>
      <c r="E160" s="8"/>
      <c r="F160" s="8"/>
      <c r="I160" s="38"/>
      <c r="K160" s="11" t="s">
        <v>33</v>
      </c>
      <c r="L160" s="8"/>
      <c r="M160" s="8"/>
      <c r="N160" s="8"/>
      <c r="O160" s="8"/>
    </row>
    <row r="161" spans="2:15" ht="18">
      <c r="B161" s="46" t="s">
        <v>4</v>
      </c>
      <c r="C161" s="46" t="s">
        <v>8</v>
      </c>
      <c r="D161" s="49" t="s">
        <v>3</v>
      </c>
      <c r="E161" s="50" t="s">
        <v>6</v>
      </c>
      <c r="F161" s="47" t="s">
        <v>7</v>
      </c>
      <c r="G161" s="48" t="s">
        <v>5</v>
      </c>
      <c r="I161" s="38"/>
      <c r="K161" s="46" t="s">
        <v>4</v>
      </c>
      <c r="L161" s="46" t="s">
        <v>8</v>
      </c>
      <c r="M161" s="49" t="s">
        <v>3</v>
      </c>
      <c r="N161" s="50" t="s">
        <v>6</v>
      </c>
      <c r="O161" s="48" t="s">
        <v>10</v>
      </c>
    </row>
    <row r="162" spans="2:15" ht="16">
      <c r="B162" s="39"/>
      <c r="C162" s="39"/>
      <c r="D162" s="39"/>
      <c r="E162" s="40"/>
      <c r="F162" s="41"/>
      <c r="G162" s="42">
        <v>0</v>
      </c>
      <c r="I162" s="38"/>
      <c r="K162" s="39"/>
      <c r="L162" s="39"/>
      <c r="M162" s="39"/>
      <c r="N162" s="40"/>
      <c r="O162" s="42">
        <v>0</v>
      </c>
    </row>
    <row r="163" spans="2:15" ht="16">
      <c r="B163" s="39"/>
      <c r="C163" s="39"/>
      <c r="D163" s="39"/>
      <c r="E163" s="40"/>
      <c r="F163" s="41"/>
      <c r="G163" s="42">
        <v>0</v>
      </c>
      <c r="I163" s="38"/>
      <c r="K163" s="39"/>
      <c r="L163" s="39"/>
      <c r="M163" s="39"/>
      <c r="N163" s="40"/>
      <c r="O163" s="42">
        <v>0</v>
      </c>
    </row>
    <row r="164" spans="2:15" ht="16">
      <c r="B164" s="39"/>
      <c r="C164" s="39"/>
      <c r="D164" s="39"/>
      <c r="E164" s="40"/>
      <c r="F164" s="41"/>
      <c r="G164" s="42">
        <v>0</v>
      </c>
      <c r="I164" s="38"/>
      <c r="K164" s="39"/>
      <c r="L164" s="39"/>
      <c r="M164" s="39"/>
      <c r="N164" s="40"/>
      <c r="O164" s="42">
        <v>0</v>
      </c>
    </row>
    <row r="165" spans="2:15" ht="16">
      <c r="B165" s="39"/>
      <c r="C165" s="39"/>
      <c r="D165" s="39"/>
      <c r="E165" s="40"/>
      <c r="F165" s="41"/>
      <c r="G165" s="42">
        <v>0</v>
      </c>
      <c r="I165" s="38"/>
      <c r="K165" s="39"/>
      <c r="L165" s="39"/>
      <c r="M165" s="39"/>
      <c r="N165" s="40"/>
      <c r="O165" s="42">
        <v>0</v>
      </c>
    </row>
    <row r="166" spans="2:15" ht="16">
      <c r="B166" s="39"/>
      <c r="C166" s="39"/>
      <c r="D166" s="39"/>
      <c r="E166" s="40"/>
      <c r="F166" s="41"/>
      <c r="G166" s="42">
        <v>0</v>
      </c>
      <c r="I166" s="38"/>
      <c r="K166" s="39"/>
      <c r="L166" s="39"/>
      <c r="M166" s="39"/>
      <c r="N166" s="40"/>
      <c r="O166" s="42">
        <v>0</v>
      </c>
    </row>
    <row r="167" spans="2:15" ht="16">
      <c r="B167" s="39"/>
      <c r="C167" s="39"/>
      <c r="D167" s="39"/>
      <c r="E167" s="40"/>
      <c r="F167" s="41"/>
      <c r="G167" s="42">
        <v>0</v>
      </c>
      <c r="I167" s="38"/>
      <c r="K167" s="39"/>
      <c r="L167" s="39"/>
      <c r="M167" s="39"/>
      <c r="N167" s="40"/>
      <c r="O167" s="42">
        <v>0</v>
      </c>
    </row>
    <row r="168" spans="2:15" ht="16">
      <c r="B168" s="39"/>
      <c r="C168" s="39"/>
      <c r="D168" s="39"/>
      <c r="E168" s="40"/>
      <c r="F168" s="41"/>
      <c r="G168" s="42">
        <v>0</v>
      </c>
      <c r="I168" s="38"/>
      <c r="K168" s="39"/>
      <c r="L168" s="39"/>
      <c r="M168" s="39"/>
      <c r="N168" s="40"/>
      <c r="O168" s="42">
        <v>0</v>
      </c>
    </row>
    <row r="169" spans="2:15" ht="16">
      <c r="B169" s="39"/>
      <c r="C169" s="39"/>
      <c r="D169" s="39"/>
      <c r="E169" s="40"/>
      <c r="F169" s="41"/>
      <c r="G169" s="42">
        <v>0</v>
      </c>
      <c r="I169" s="38"/>
      <c r="K169" s="39"/>
      <c r="L169" s="39"/>
      <c r="M169" s="39"/>
      <c r="N169" s="40"/>
      <c r="O169" s="42">
        <v>0</v>
      </c>
    </row>
    <row r="170" spans="2:15" ht="16">
      <c r="B170" s="39"/>
      <c r="C170" s="39"/>
      <c r="D170" s="39"/>
      <c r="E170" s="40"/>
      <c r="F170" s="41"/>
      <c r="G170" s="42">
        <v>0</v>
      </c>
      <c r="I170" s="38"/>
      <c r="K170" s="39"/>
      <c r="L170" s="39"/>
      <c r="M170" s="39"/>
      <c r="N170" s="40"/>
      <c r="O170" s="42">
        <v>0</v>
      </c>
    </row>
    <row r="171" spans="2:15" ht="16">
      <c r="B171" s="39"/>
      <c r="C171" s="39"/>
      <c r="D171" s="39"/>
      <c r="E171" s="40"/>
      <c r="F171" s="41"/>
      <c r="G171" s="42">
        <v>0</v>
      </c>
      <c r="I171" s="38"/>
      <c r="K171" s="39"/>
      <c r="L171" s="39"/>
      <c r="M171" s="39"/>
      <c r="N171" s="40"/>
      <c r="O171" s="42">
        <v>0</v>
      </c>
    </row>
    <row r="172" spans="2:15" ht="16">
      <c r="B172" s="39"/>
      <c r="C172" s="39"/>
      <c r="D172" s="39"/>
      <c r="E172" s="40"/>
      <c r="F172" s="41"/>
      <c r="G172" s="42">
        <v>0</v>
      </c>
      <c r="I172" s="38"/>
      <c r="K172" s="39"/>
      <c r="L172" s="39"/>
      <c r="M172" s="39"/>
      <c r="N172" s="40"/>
      <c r="O172" s="42">
        <v>0</v>
      </c>
    </row>
    <row r="173" spans="2:15" ht="16">
      <c r="B173" s="39"/>
      <c r="C173" s="39"/>
      <c r="D173" s="39"/>
      <c r="E173" s="40"/>
      <c r="F173" s="41"/>
      <c r="G173" s="42">
        <v>0</v>
      </c>
      <c r="I173" s="38"/>
      <c r="K173" s="39"/>
      <c r="L173" s="39"/>
      <c r="M173" s="39"/>
      <c r="N173" s="40"/>
      <c r="O173" s="42">
        <v>0</v>
      </c>
    </row>
    <row r="174" spans="2:15" ht="16">
      <c r="B174" s="39"/>
      <c r="C174" s="39"/>
      <c r="D174" s="39"/>
      <c r="E174" s="40"/>
      <c r="F174" s="41"/>
      <c r="G174" s="42">
        <v>0</v>
      </c>
      <c r="I174" s="38"/>
      <c r="K174" s="39"/>
      <c r="L174" s="39"/>
      <c r="M174" s="39"/>
      <c r="N174" s="40"/>
      <c r="O174" s="42">
        <v>0</v>
      </c>
    </row>
    <row r="175" spans="2:15" ht="16">
      <c r="B175" s="39"/>
      <c r="C175" s="39"/>
      <c r="D175" s="39"/>
      <c r="E175" s="40"/>
      <c r="F175" s="41"/>
      <c r="G175" s="42">
        <v>0</v>
      </c>
      <c r="I175" s="38"/>
      <c r="K175" s="39"/>
      <c r="L175" s="39"/>
      <c r="M175" s="39"/>
      <c r="N175" s="40"/>
      <c r="O175" s="42">
        <v>0</v>
      </c>
    </row>
    <row r="176" spans="2:15" ht="16">
      <c r="B176" s="39"/>
      <c r="C176" s="39"/>
      <c r="D176" s="39"/>
      <c r="E176" s="40"/>
      <c r="F176" s="41"/>
      <c r="G176" s="42">
        <v>0</v>
      </c>
      <c r="I176" s="38"/>
      <c r="K176" s="39"/>
      <c r="L176" s="39"/>
      <c r="M176" s="39"/>
      <c r="N176" s="40"/>
      <c r="O176" s="42"/>
    </row>
    <row r="177" spans="2:15" ht="16">
      <c r="B177" s="39" t="s">
        <v>1</v>
      </c>
      <c r="C177" s="39"/>
      <c r="D177" s="39"/>
      <c r="E177" s="40"/>
      <c r="F177" s="43"/>
      <c r="G177" s="44">
        <f>SUBTOTAL(109,Table15234579[Cost])</f>
        <v>0</v>
      </c>
      <c r="I177" s="38"/>
      <c r="K177" s="39" t="s">
        <v>1</v>
      </c>
      <c r="L177" s="39"/>
      <c r="M177" s="39"/>
      <c r="N177" s="40"/>
      <c r="O177" s="44">
        <f>SUBTOTAL(109,Table1812646791[Amount])</f>
        <v>0</v>
      </c>
    </row>
    <row r="178" spans="2:15" ht="19">
      <c r="B178" s="11"/>
      <c r="C178" s="8"/>
      <c r="D178" s="8"/>
      <c r="E178" s="8"/>
      <c r="F178" s="8"/>
      <c r="I178" s="38"/>
    </row>
    <row r="179" spans="2:15" ht="16">
      <c r="B179" s="39"/>
      <c r="C179" s="39"/>
      <c r="D179" s="39"/>
      <c r="E179" s="40"/>
      <c r="F179" s="41"/>
      <c r="G179" s="42"/>
      <c r="I179" s="38"/>
    </row>
    <row r="180" spans="2:15" ht="16">
      <c r="B180" s="39"/>
      <c r="C180" s="39"/>
      <c r="D180" s="39"/>
      <c r="E180" s="40"/>
      <c r="F180" s="41"/>
      <c r="G180" s="42"/>
      <c r="I180" s="38"/>
    </row>
    <row r="181" spans="2:15" ht="16">
      <c r="B181" s="39"/>
      <c r="C181" s="39"/>
      <c r="D181" s="39"/>
      <c r="E181" s="40"/>
      <c r="F181" s="41"/>
      <c r="G181" s="42"/>
      <c r="I181" s="38"/>
    </row>
    <row r="182" spans="2:15" ht="16">
      <c r="B182" s="39"/>
      <c r="C182" s="39"/>
      <c r="D182" s="39"/>
      <c r="E182" s="40"/>
      <c r="F182" s="41"/>
      <c r="G182" s="42"/>
      <c r="I182" s="38"/>
    </row>
    <row r="183" spans="2:15" ht="16">
      <c r="B183" s="39"/>
      <c r="C183" s="39"/>
      <c r="D183" s="39"/>
      <c r="E183" s="40"/>
      <c r="F183" s="41"/>
      <c r="G183" s="42"/>
      <c r="I183" s="38"/>
    </row>
    <row r="184" spans="2:15" ht="16">
      <c r="B184" s="39"/>
      <c r="C184" s="39"/>
      <c r="D184" s="39"/>
      <c r="E184" s="40"/>
      <c r="F184" s="41"/>
      <c r="G184" s="42"/>
      <c r="I184" s="38"/>
    </row>
    <row r="185" spans="2:15" ht="19">
      <c r="B185" s="11" t="s">
        <v>34</v>
      </c>
      <c r="C185" s="8"/>
      <c r="D185" s="8"/>
      <c r="E185" s="8"/>
      <c r="F185" s="8"/>
      <c r="I185" s="38"/>
      <c r="K185" s="11" t="s">
        <v>34</v>
      </c>
      <c r="L185" s="8"/>
      <c r="M185" s="8"/>
      <c r="N185" s="8"/>
      <c r="O185" s="8"/>
    </row>
    <row r="186" spans="2:15" ht="18">
      <c r="B186" s="46" t="s">
        <v>4</v>
      </c>
      <c r="C186" s="46" t="s">
        <v>8</v>
      </c>
      <c r="D186" s="49" t="s">
        <v>3</v>
      </c>
      <c r="E186" s="50" t="s">
        <v>6</v>
      </c>
      <c r="F186" s="47" t="s">
        <v>7</v>
      </c>
      <c r="G186" s="48" t="s">
        <v>5</v>
      </c>
      <c r="I186" s="38"/>
      <c r="K186" s="46" t="s">
        <v>4</v>
      </c>
      <c r="L186" s="46" t="s">
        <v>8</v>
      </c>
      <c r="M186" s="49" t="s">
        <v>3</v>
      </c>
      <c r="N186" s="50" t="s">
        <v>6</v>
      </c>
      <c r="O186" s="48" t="s">
        <v>10</v>
      </c>
    </row>
    <row r="187" spans="2:15" ht="16">
      <c r="B187" s="39"/>
      <c r="C187" s="39"/>
      <c r="D187" s="39"/>
      <c r="E187" s="40"/>
      <c r="F187" s="41"/>
      <c r="G187" s="42">
        <v>0</v>
      </c>
      <c r="I187" s="38"/>
      <c r="K187" s="39"/>
      <c r="L187" s="39"/>
      <c r="M187" s="39"/>
      <c r="N187" s="40"/>
      <c r="O187" s="42">
        <v>0</v>
      </c>
    </row>
    <row r="188" spans="2:15" ht="16">
      <c r="B188" s="39"/>
      <c r="C188" s="39"/>
      <c r="D188" s="39"/>
      <c r="E188" s="40"/>
      <c r="F188" s="41"/>
      <c r="G188" s="42">
        <v>0</v>
      </c>
      <c r="I188" s="38"/>
      <c r="K188" s="39"/>
      <c r="L188" s="39"/>
      <c r="M188" s="39"/>
      <c r="N188" s="40"/>
      <c r="O188" s="42">
        <v>0</v>
      </c>
    </row>
    <row r="189" spans="2:15" ht="16">
      <c r="B189" s="39"/>
      <c r="C189" s="39"/>
      <c r="D189" s="39"/>
      <c r="E189" s="40"/>
      <c r="F189" s="41"/>
      <c r="G189" s="42">
        <v>0</v>
      </c>
      <c r="I189" s="38"/>
      <c r="K189" s="39"/>
      <c r="L189" s="39"/>
      <c r="M189" s="39"/>
      <c r="N189" s="40"/>
      <c r="O189" s="42">
        <v>0</v>
      </c>
    </row>
    <row r="190" spans="2:15" ht="16">
      <c r="B190" s="39"/>
      <c r="C190" s="39"/>
      <c r="D190" s="39"/>
      <c r="E190" s="40"/>
      <c r="F190" s="41"/>
      <c r="G190" s="42">
        <v>0</v>
      </c>
      <c r="I190" s="38"/>
      <c r="K190" s="39"/>
      <c r="L190" s="39"/>
      <c r="M190" s="39"/>
      <c r="N190" s="40"/>
      <c r="O190" s="42">
        <v>0</v>
      </c>
    </row>
    <row r="191" spans="2:15" ht="16">
      <c r="B191" s="39"/>
      <c r="C191" s="39"/>
      <c r="D191" s="39"/>
      <c r="E191" s="40"/>
      <c r="F191" s="41"/>
      <c r="G191" s="42">
        <v>0</v>
      </c>
      <c r="I191" s="38"/>
      <c r="K191" s="39"/>
      <c r="L191" s="39"/>
      <c r="M191" s="39"/>
      <c r="N191" s="40"/>
      <c r="O191" s="42">
        <v>0</v>
      </c>
    </row>
    <row r="192" spans="2:15" ht="16">
      <c r="B192" s="39"/>
      <c r="C192" s="39"/>
      <c r="D192" s="39"/>
      <c r="E192" s="40"/>
      <c r="F192" s="41"/>
      <c r="G192" s="42">
        <v>0</v>
      </c>
      <c r="I192" s="38"/>
      <c r="K192" s="39"/>
      <c r="L192" s="39"/>
      <c r="M192" s="39"/>
      <c r="N192" s="40"/>
      <c r="O192" s="42">
        <v>0</v>
      </c>
    </row>
    <row r="193" spans="2:15" ht="16">
      <c r="B193" s="39"/>
      <c r="C193" s="39"/>
      <c r="D193" s="39"/>
      <c r="E193" s="40"/>
      <c r="F193" s="41"/>
      <c r="G193" s="42">
        <v>0</v>
      </c>
      <c r="I193" s="38"/>
      <c r="K193" s="39"/>
      <c r="L193" s="39"/>
      <c r="M193" s="39"/>
      <c r="N193" s="40"/>
      <c r="O193" s="42">
        <v>0</v>
      </c>
    </row>
    <row r="194" spans="2:15" ht="16">
      <c r="B194" s="39"/>
      <c r="C194" s="39"/>
      <c r="D194" s="39"/>
      <c r="E194" s="40"/>
      <c r="F194" s="41"/>
      <c r="G194" s="42">
        <v>0</v>
      </c>
      <c r="I194" s="38"/>
      <c r="K194" s="39"/>
      <c r="L194" s="39"/>
      <c r="M194" s="39"/>
      <c r="N194" s="40"/>
      <c r="O194" s="42">
        <v>0</v>
      </c>
    </row>
    <row r="195" spans="2:15" ht="16">
      <c r="B195" s="39"/>
      <c r="C195" s="39"/>
      <c r="D195" s="39"/>
      <c r="E195" s="40"/>
      <c r="F195" s="41"/>
      <c r="G195" s="42">
        <v>0</v>
      </c>
      <c r="I195" s="38"/>
      <c r="K195" s="39"/>
      <c r="L195" s="39"/>
      <c r="M195" s="39"/>
      <c r="N195" s="40"/>
      <c r="O195" s="42">
        <v>0</v>
      </c>
    </row>
    <row r="196" spans="2:15" ht="16">
      <c r="B196" s="39"/>
      <c r="C196" s="39"/>
      <c r="D196" s="39"/>
      <c r="E196" s="40"/>
      <c r="F196" s="41"/>
      <c r="G196" s="42">
        <v>0</v>
      </c>
      <c r="I196" s="38"/>
      <c r="K196" s="39"/>
      <c r="L196" s="39"/>
      <c r="M196" s="39"/>
      <c r="N196" s="40"/>
      <c r="O196" s="42">
        <v>0</v>
      </c>
    </row>
    <row r="197" spans="2:15" ht="16">
      <c r="B197" s="39"/>
      <c r="C197" s="39"/>
      <c r="D197" s="39"/>
      <c r="E197" s="40"/>
      <c r="F197" s="41"/>
      <c r="G197" s="42">
        <v>0</v>
      </c>
      <c r="I197" s="38"/>
      <c r="K197" s="39"/>
      <c r="L197" s="39"/>
      <c r="M197" s="39"/>
      <c r="N197" s="40"/>
      <c r="O197" s="42">
        <v>0</v>
      </c>
    </row>
    <row r="198" spans="2:15" ht="16">
      <c r="B198" s="39"/>
      <c r="C198" s="39"/>
      <c r="D198" s="39"/>
      <c r="E198" s="40"/>
      <c r="F198" s="41"/>
      <c r="G198" s="42">
        <v>0</v>
      </c>
      <c r="I198" s="38"/>
      <c r="K198" s="39"/>
      <c r="L198" s="39"/>
      <c r="M198" s="39"/>
      <c r="N198" s="40"/>
      <c r="O198" s="42">
        <v>0</v>
      </c>
    </row>
    <row r="199" spans="2:15" ht="16">
      <c r="B199" s="39"/>
      <c r="C199" s="39"/>
      <c r="D199" s="39"/>
      <c r="E199" s="40"/>
      <c r="F199" s="41"/>
      <c r="G199" s="42">
        <v>0</v>
      </c>
      <c r="I199" s="38"/>
      <c r="K199" s="39"/>
      <c r="L199" s="39"/>
      <c r="M199" s="39"/>
      <c r="N199" s="40"/>
      <c r="O199" s="42">
        <v>0</v>
      </c>
    </row>
    <row r="200" spans="2:15" ht="16">
      <c r="B200" s="39"/>
      <c r="C200" s="39"/>
      <c r="D200" s="39"/>
      <c r="E200" s="40"/>
      <c r="F200" s="41"/>
      <c r="G200" s="42">
        <v>0</v>
      </c>
      <c r="I200" s="38"/>
      <c r="K200" s="39"/>
      <c r="L200" s="39"/>
      <c r="M200" s="39"/>
      <c r="N200" s="40"/>
      <c r="O200" s="42">
        <v>0</v>
      </c>
    </row>
    <row r="201" spans="2:15" ht="16">
      <c r="B201" s="39"/>
      <c r="C201" s="39"/>
      <c r="D201" s="39"/>
      <c r="E201" s="40"/>
      <c r="F201" s="41"/>
      <c r="G201" s="42">
        <v>0</v>
      </c>
      <c r="I201" s="38"/>
      <c r="K201" s="39"/>
      <c r="L201" s="39"/>
      <c r="M201" s="39"/>
      <c r="N201" s="40"/>
      <c r="O201" s="42"/>
    </row>
    <row r="202" spans="2:15" ht="16">
      <c r="B202" s="39" t="s">
        <v>1</v>
      </c>
      <c r="C202" s="39"/>
      <c r="D202" s="39"/>
      <c r="E202" s="40"/>
      <c r="F202" s="43"/>
      <c r="G202" s="44">
        <f>SUBTOTAL(109,Table15234680[Cost])</f>
        <v>0</v>
      </c>
      <c r="I202" s="38"/>
      <c r="K202" s="39" t="s">
        <v>1</v>
      </c>
      <c r="L202" s="39"/>
      <c r="M202" s="39"/>
      <c r="N202" s="40"/>
      <c r="O202" s="44">
        <f>SUBTOTAL(109,Table1812646892[Amount])</f>
        <v>0</v>
      </c>
    </row>
    <row r="203" spans="2:15">
      <c r="I203" s="38"/>
    </row>
    <row r="204" spans="2:15">
      <c r="I204" s="38"/>
    </row>
    <row r="205" spans="2:15">
      <c r="I205" s="38"/>
    </row>
    <row r="206" spans="2:15" ht="19">
      <c r="B206" s="11"/>
      <c r="C206" s="8"/>
      <c r="D206" s="8"/>
      <c r="E206" s="8"/>
      <c r="F206" s="8"/>
      <c r="I206" s="38"/>
    </row>
    <row r="207" spans="2:15" ht="19">
      <c r="B207" s="11"/>
      <c r="C207" s="8"/>
      <c r="D207" s="8"/>
      <c r="E207" s="8"/>
      <c r="F207" s="8"/>
      <c r="I207" s="38"/>
    </row>
    <row r="208" spans="2:15" ht="19">
      <c r="B208" s="11"/>
      <c r="C208" s="8"/>
      <c r="D208" s="8"/>
      <c r="E208" s="8"/>
      <c r="F208" s="8"/>
      <c r="I208" s="38"/>
    </row>
    <row r="209" spans="2:15" ht="16">
      <c r="B209" s="39"/>
      <c r="C209" s="39"/>
      <c r="D209" s="39"/>
      <c r="E209" s="40"/>
      <c r="F209" s="41"/>
      <c r="G209" s="42"/>
      <c r="I209" s="38"/>
    </row>
    <row r="210" spans="2:15" ht="19">
      <c r="B210" s="11" t="s">
        <v>35</v>
      </c>
      <c r="C210" s="8"/>
      <c r="D210" s="8"/>
      <c r="E210" s="8"/>
      <c r="F210" s="8"/>
      <c r="I210" s="38"/>
      <c r="K210" s="11" t="s">
        <v>35</v>
      </c>
      <c r="L210" s="8"/>
      <c r="M210" s="8"/>
      <c r="N210" s="8"/>
      <c r="O210" s="8"/>
    </row>
    <row r="211" spans="2:15" ht="18">
      <c r="B211" s="46" t="s">
        <v>4</v>
      </c>
      <c r="C211" s="46" t="s">
        <v>8</v>
      </c>
      <c r="D211" s="49" t="s">
        <v>3</v>
      </c>
      <c r="E211" s="50" t="s">
        <v>6</v>
      </c>
      <c r="F211" s="47" t="s">
        <v>7</v>
      </c>
      <c r="G211" s="48" t="s">
        <v>5</v>
      </c>
      <c r="I211" s="38"/>
      <c r="K211" s="46" t="s">
        <v>4</v>
      </c>
      <c r="L211" s="46" t="s">
        <v>8</v>
      </c>
      <c r="M211" s="49" t="s">
        <v>3</v>
      </c>
      <c r="N211" s="50" t="s">
        <v>6</v>
      </c>
      <c r="O211" s="48" t="s">
        <v>10</v>
      </c>
    </row>
    <row r="212" spans="2:15" ht="16">
      <c r="B212" s="39"/>
      <c r="C212" s="39"/>
      <c r="D212" s="39"/>
      <c r="E212" s="40"/>
      <c r="F212" s="41"/>
      <c r="G212" s="42">
        <v>0</v>
      </c>
      <c r="I212" s="38"/>
      <c r="K212" s="39"/>
      <c r="L212" s="39"/>
      <c r="M212" s="39"/>
      <c r="N212" s="40"/>
      <c r="O212" s="42">
        <v>0</v>
      </c>
    </row>
    <row r="213" spans="2:15" ht="16">
      <c r="B213" s="39"/>
      <c r="C213" s="39"/>
      <c r="D213" s="39"/>
      <c r="E213" s="40"/>
      <c r="F213" s="41"/>
      <c r="G213" s="42">
        <v>0</v>
      </c>
      <c r="I213" s="38"/>
      <c r="K213" s="39"/>
      <c r="L213" s="39"/>
      <c r="M213" s="39"/>
      <c r="N213" s="40"/>
      <c r="O213" s="42">
        <v>0</v>
      </c>
    </row>
    <row r="214" spans="2:15" ht="16">
      <c r="B214" s="39"/>
      <c r="C214" s="39"/>
      <c r="D214" s="39"/>
      <c r="E214" s="40"/>
      <c r="F214" s="41"/>
      <c r="G214" s="42">
        <v>0</v>
      </c>
      <c r="I214" s="38"/>
      <c r="K214" s="39"/>
      <c r="L214" s="39"/>
      <c r="M214" s="39"/>
      <c r="N214" s="40"/>
      <c r="O214" s="42">
        <v>0</v>
      </c>
    </row>
    <row r="215" spans="2:15" ht="16">
      <c r="B215" s="39"/>
      <c r="C215" s="39"/>
      <c r="D215" s="39"/>
      <c r="E215" s="40"/>
      <c r="F215" s="41"/>
      <c r="G215" s="42">
        <v>0</v>
      </c>
      <c r="I215" s="38"/>
      <c r="K215" s="39"/>
      <c r="L215" s="39"/>
      <c r="M215" s="39"/>
      <c r="N215" s="40"/>
      <c r="O215" s="42">
        <v>0</v>
      </c>
    </row>
    <row r="216" spans="2:15" ht="16">
      <c r="B216" s="39"/>
      <c r="C216" s="39"/>
      <c r="D216" s="39"/>
      <c r="E216" s="40"/>
      <c r="F216" s="41"/>
      <c r="G216" s="42">
        <v>0</v>
      </c>
      <c r="I216" s="38"/>
      <c r="K216" s="39"/>
      <c r="L216" s="39"/>
      <c r="M216" s="39"/>
      <c r="N216" s="40"/>
      <c r="O216" s="42">
        <v>0</v>
      </c>
    </row>
    <row r="217" spans="2:15" ht="16">
      <c r="B217" s="39"/>
      <c r="C217" s="39"/>
      <c r="D217" s="39"/>
      <c r="E217" s="40"/>
      <c r="F217" s="41"/>
      <c r="G217" s="42">
        <v>0</v>
      </c>
      <c r="I217" s="38"/>
      <c r="K217" s="39"/>
      <c r="L217" s="39"/>
      <c r="M217" s="39"/>
      <c r="N217" s="40"/>
      <c r="O217" s="42">
        <v>0</v>
      </c>
    </row>
    <row r="218" spans="2:15" ht="16">
      <c r="B218" s="39"/>
      <c r="C218" s="39"/>
      <c r="D218" s="39"/>
      <c r="E218" s="40"/>
      <c r="F218" s="41"/>
      <c r="G218" s="42">
        <v>0</v>
      </c>
      <c r="I218" s="38"/>
      <c r="K218" s="39"/>
      <c r="L218" s="39"/>
      <c r="M218" s="39"/>
      <c r="N218" s="40"/>
      <c r="O218" s="42">
        <v>0</v>
      </c>
    </row>
    <row r="219" spans="2:15" ht="16">
      <c r="B219" s="39"/>
      <c r="C219" s="39"/>
      <c r="D219" s="39"/>
      <c r="E219" s="40"/>
      <c r="F219" s="41"/>
      <c r="G219" s="42">
        <v>0</v>
      </c>
      <c r="I219" s="38"/>
      <c r="K219" s="39"/>
      <c r="L219" s="39"/>
      <c r="M219" s="39"/>
      <c r="N219" s="40"/>
      <c r="O219" s="42">
        <v>0</v>
      </c>
    </row>
    <row r="220" spans="2:15" ht="16">
      <c r="B220" s="39"/>
      <c r="C220" s="39"/>
      <c r="D220" s="39"/>
      <c r="E220" s="40"/>
      <c r="F220" s="41"/>
      <c r="G220" s="42">
        <v>0</v>
      </c>
      <c r="I220" s="38"/>
      <c r="K220" s="39"/>
      <c r="L220" s="39"/>
      <c r="M220" s="39"/>
      <c r="N220" s="40"/>
      <c r="O220" s="42">
        <v>0</v>
      </c>
    </row>
    <row r="221" spans="2:15" ht="16">
      <c r="B221" s="39"/>
      <c r="C221" s="39"/>
      <c r="D221" s="39"/>
      <c r="E221" s="40"/>
      <c r="F221" s="41"/>
      <c r="G221" s="42">
        <v>0</v>
      </c>
      <c r="I221" s="38"/>
      <c r="K221" s="39"/>
      <c r="L221" s="39"/>
      <c r="M221" s="39"/>
      <c r="N221" s="40"/>
      <c r="O221" s="42">
        <v>0</v>
      </c>
    </row>
    <row r="222" spans="2:15" ht="16">
      <c r="B222" s="39"/>
      <c r="C222" s="39"/>
      <c r="D222" s="39"/>
      <c r="E222" s="40"/>
      <c r="F222" s="41"/>
      <c r="G222" s="42">
        <v>0</v>
      </c>
      <c r="I222" s="38"/>
      <c r="K222" s="39"/>
      <c r="L222" s="39"/>
      <c r="M222" s="39"/>
      <c r="N222" s="40"/>
      <c r="O222" s="42">
        <v>0</v>
      </c>
    </row>
    <row r="223" spans="2:15" ht="16">
      <c r="B223" s="39"/>
      <c r="C223" s="39"/>
      <c r="D223" s="39"/>
      <c r="E223" s="40"/>
      <c r="F223" s="41"/>
      <c r="G223" s="42">
        <v>0</v>
      </c>
      <c r="I223" s="38"/>
      <c r="K223" s="39"/>
      <c r="L223" s="39"/>
      <c r="M223" s="39"/>
      <c r="N223" s="40"/>
      <c r="O223" s="42">
        <v>0</v>
      </c>
    </row>
    <row r="224" spans="2:15" ht="16">
      <c r="B224" s="39"/>
      <c r="C224" s="39"/>
      <c r="D224" s="39"/>
      <c r="E224" s="40"/>
      <c r="F224" s="41"/>
      <c r="G224" s="42">
        <v>0</v>
      </c>
      <c r="I224" s="38"/>
      <c r="K224" s="39"/>
      <c r="L224" s="39"/>
      <c r="M224" s="39"/>
      <c r="N224" s="40"/>
      <c r="O224" s="42">
        <v>0</v>
      </c>
    </row>
    <row r="225" spans="2:15" ht="16">
      <c r="B225" s="39"/>
      <c r="C225" s="39"/>
      <c r="D225" s="39"/>
      <c r="E225" s="40"/>
      <c r="F225" s="41"/>
      <c r="G225" s="42">
        <v>0</v>
      </c>
      <c r="I225" s="38"/>
      <c r="K225" s="39"/>
      <c r="L225" s="39"/>
      <c r="M225" s="39"/>
      <c r="N225" s="40"/>
      <c r="O225" s="42">
        <v>0</v>
      </c>
    </row>
    <row r="226" spans="2:15" ht="16">
      <c r="B226" s="39"/>
      <c r="C226" s="39"/>
      <c r="D226" s="39"/>
      <c r="E226" s="40"/>
      <c r="F226" s="41"/>
      <c r="G226" s="42">
        <v>0</v>
      </c>
      <c r="I226" s="38"/>
      <c r="K226" s="39"/>
      <c r="L226" s="39"/>
      <c r="M226" s="39"/>
      <c r="N226" s="40"/>
      <c r="O226" s="42"/>
    </row>
    <row r="227" spans="2:15" ht="16">
      <c r="B227" s="39" t="s">
        <v>1</v>
      </c>
      <c r="C227" s="39"/>
      <c r="D227" s="39"/>
      <c r="E227" s="40"/>
      <c r="F227" s="43"/>
      <c r="G227" s="44">
        <f>SUBTOTAL(109,Table15234781[Cost])</f>
        <v>0</v>
      </c>
      <c r="I227" s="38"/>
      <c r="K227" s="39" t="s">
        <v>1</v>
      </c>
      <c r="L227" s="39"/>
      <c r="M227" s="39"/>
      <c r="N227" s="40"/>
      <c r="O227" s="44">
        <f>SUBTOTAL(109,Table1812646993[Amount])</f>
        <v>0</v>
      </c>
    </row>
    <row r="228" spans="2:15">
      <c r="I228" s="38"/>
    </row>
    <row r="229" spans="2:15">
      <c r="I229" s="38"/>
    </row>
    <row r="230" spans="2:15">
      <c r="I230" s="38"/>
    </row>
    <row r="231" spans="2:15">
      <c r="I231" s="38"/>
    </row>
    <row r="232" spans="2:15">
      <c r="I232" s="38"/>
    </row>
    <row r="233" spans="2:15">
      <c r="I233" s="38"/>
    </row>
    <row r="234" spans="2:15" ht="19">
      <c r="B234" s="11"/>
      <c r="C234" s="8"/>
      <c r="D234" s="8"/>
      <c r="E234" s="8"/>
      <c r="F234" s="8"/>
      <c r="I234" s="38"/>
    </row>
    <row r="235" spans="2:15" ht="19">
      <c r="B235" s="11" t="s">
        <v>36</v>
      </c>
      <c r="C235" s="8"/>
      <c r="D235" s="8"/>
      <c r="E235" s="8"/>
      <c r="F235" s="8"/>
      <c r="I235" s="38"/>
      <c r="K235" s="11" t="s">
        <v>36</v>
      </c>
      <c r="L235" s="8"/>
      <c r="M235" s="8"/>
      <c r="N235" s="8"/>
      <c r="O235" s="8"/>
    </row>
    <row r="236" spans="2:15" ht="18">
      <c r="B236" s="46" t="s">
        <v>4</v>
      </c>
      <c r="C236" s="46" t="s">
        <v>8</v>
      </c>
      <c r="D236" s="49" t="s">
        <v>3</v>
      </c>
      <c r="E236" s="50" t="s">
        <v>6</v>
      </c>
      <c r="F236" s="47" t="s">
        <v>7</v>
      </c>
      <c r="G236" s="48" t="s">
        <v>5</v>
      </c>
      <c r="I236" s="38"/>
      <c r="K236" s="46" t="s">
        <v>4</v>
      </c>
      <c r="L236" s="46" t="s">
        <v>8</v>
      </c>
      <c r="M236" s="49" t="s">
        <v>3</v>
      </c>
      <c r="N236" s="50" t="s">
        <v>6</v>
      </c>
      <c r="O236" s="48" t="s">
        <v>10</v>
      </c>
    </row>
    <row r="237" spans="2:15" ht="16">
      <c r="B237" s="39"/>
      <c r="C237" s="39"/>
      <c r="D237" s="39"/>
      <c r="E237" s="40"/>
      <c r="F237" s="41"/>
      <c r="G237" s="42">
        <v>0</v>
      </c>
      <c r="I237" s="38"/>
      <c r="K237" s="39"/>
      <c r="L237" s="39"/>
      <c r="M237" s="39"/>
      <c r="N237" s="40"/>
      <c r="O237" s="42">
        <v>0</v>
      </c>
    </row>
    <row r="238" spans="2:15" ht="16">
      <c r="B238" s="39"/>
      <c r="C238" s="39"/>
      <c r="D238" s="39"/>
      <c r="E238" s="40"/>
      <c r="F238" s="41"/>
      <c r="G238" s="42">
        <v>0</v>
      </c>
      <c r="I238" s="38"/>
      <c r="K238" s="39"/>
      <c r="L238" s="39"/>
      <c r="M238" s="39"/>
      <c r="N238" s="40"/>
      <c r="O238" s="42">
        <v>0</v>
      </c>
    </row>
    <row r="239" spans="2:15" ht="16">
      <c r="B239" s="39"/>
      <c r="C239" s="39"/>
      <c r="D239" s="39"/>
      <c r="E239" s="40"/>
      <c r="F239" s="41"/>
      <c r="G239" s="42">
        <v>0</v>
      </c>
      <c r="I239" s="38"/>
      <c r="K239" s="39"/>
      <c r="L239" s="39"/>
      <c r="M239" s="39"/>
      <c r="N239" s="40"/>
      <c r="O239" s="42">
        <v>0</v>
      </c>
    </row>
    <row r="240" spans="2:15" ht="16">
      <c r="B240" s="39"/>
      <c r="C240" s="39"/>
      <c r="D240" s="39"/>
      <c r="E240" s="40"/>
      <c r="F240" s="41"/>
      <c r="G240" s="42">
        <v>0</v>
      </c>
      <c r="I240" s="38"/>
      <c r="K240" s="39"/>
      <c r="L240" s="39"/>
      <c r="M240" s="39"/>
      <c r="N240" s="40"/>
      <c r="O240" s="42">
        <v>0</v>
      </c>
    </row>
    <row r="241" spans="2:15" ht="16">
      <c r="B241" s="39"/>
      <c r="C241" s="39"/>
      <c r="D241" s="39"/>
      <c r="E241" s="40"/>
      <c r="F241" s="41"/>
      <c r="G241" s="42">
        <v>0</v>
      </c>
      <c r="I241" s="38"/>
      <c r="K241" s="39"/>
      <c r="L241" s="39"/>
      <c r="M241" s="39"/>
      <c r="N241" s="40"/>
      <c r="O241" s="42">
        <v>0</v>
      </c>
    </row>
    <row r="242" spans="2:15" ht="16">
      <c r="B242" s="39"/>
      <c r="C242" s="39"/>
      <c r="D242" s="39"/>
      <c r="E242" s="40"/>
      <c r="F242" s="41"/>
      <c r="G242" s="42">
        <v>0</v>
      </c>
      <c r="I242" s="38"/>
      <c r="K242" s="39"/>
      <c r="L242" s="39"/>
      <c r="M242" s="39"/>
      <c r="N242" s="40"/>
      <c r="O242" s="42">
        <v>0</v>
      </c>
    </row>
    <row r="243" spans="2:15" ht="16">
      <c r="B243" s="39"/>
      <c r="C243" s="39"/>
      <c r="D243" s="39"/>
      <c r="E243" s="40"/>
      <c r="F243" s="41"/>
      <c r="G243" s="42">
        <v>0</v>
      </c>
      <c r="I243" s="38"/>
      <c r="K243" s="39"/>
      <c r="L243" s="39"/>
      <c r="M243" s="39"/>
      <c r="N243" s="40"/>
      <c r="O243" s="42">
        <v>0</v>
      </c>
    </row>
    <row r="244" spans="2:15" ht="16">
      <c r="B244" s="39"/>
      <c r="C244" s="39"/>
      <c r="D244" s="39"/>
      <c r="E244" s="40"/>
      <c r="F244" s="41"/>
      <c r="G244" s="42">
        <v>0</v>
      </c>
      <c r="I244" s="38"/>
      <c r="K244" s="39"/>
      <c r="L244" s="39"/>
      <c r="M244" s="39"/>
      <c r="N244" s="40"/>
      <c r="O244" s="42">
        <v>0</v>
      </c>
    </row>
    <row r="245" spans="2:15" ht="16">
      <c r="B245" s="39"/>
      <c r="C245" s="39"/>
      <c r="D245" s="39"/>
      <c r="E245" s="40"/>
      <c r="F245" s="41"/>
      <c r="G245" s="42">
        <v>0</v>
      </c>
      <c r="I245" s="38"/>
      <c r="K245" s="39"/>
      <c r="L245" s="39"/>
      <c r="M245" s="39"/>
      <c r="N245" s="40"/>
      <c r="O245" s="42">
        <v>0</v>
      </c>
    </row>
    <row r="246" spans="2:15" ht="16">
      <c r="B246" s="39"/>
      <c r="C246" s="39"/>
      <c r="D246" s="39"/>
      <c r="E246" s="40"/>
      <c r="F246" s="41"/>
      <c r="G246" s="42">
        <v>0</v>
      </c>
      <c r="I246" s="38"/>
      <c r="K246" s="39"/>
      <c r="L246" s="39"/>
      <c r="M246" s="39"/>
      <c r="N246" s="40"/>
      <c r="O246" s="42">
        <v>0</v>
      </c>
    </row>
    <row r="247" spans="2:15" ht="16">
      <c r="B247" s="39"/>
      <c r="C247" s="39"/>
      <c r="D247" s="39"/>
      <c r="E247" s="40"/>
      <c r="F247" s="41"/>
      <c r="G247" s="42">
        <v>0</v>
      </c>
      <c r="I247" s="38"/>
      <c r="K247" s="39"/>
      <c r="L247" s="39"/>
      <c r="M247" s="39"/>
      <c r="N247" s="40"/>
      <c r="O247" s="42">
        <v>0</v>
      </c>
    </row>
    <row r="248" spans="2:15" ht="16">
      <c r="B248" s="39"/>
      <c r="C248" s="39"/>
      <c r="D248" s="39"/>
      <c r="E248" s="40"/>
      <c r="F248" s="41"/>
      <c r="G248" s="42">
        <v>0</v>
      </c>
      <c r="I248" s="38"/>
      <c r="K248" s="39"/>
      <c r="L248" s="39"/>
      <c r="M248" s="39"/>
      <c r="N248" s="40"/>
      <c r="O248" s="42">
        <v>0</v>
      </c>
    </row>
    <row r="249" spans="2:15" ht="16">
      <c r="B249" s="39"/>
      <c r="C249" s="39"/>
      <c r="D249" s="39"/>
      <c r="E249" s="40"/>
      <c r="F249" s="41"/>
      <c r="G249" s="42">
        <v>0</v>
      </c>
      <c r="I249" s="38"/>
      <c r="K249" s="39"/>
      <c r="L249" s="39"/>
      <c r="M249" s="39"/>
      <c r="N249" s="40"/>
      <c r="O249" s="42">
        <v>0</v>
      </c>
    </row>
    <row r="250" spans="2:15" ht="16">
      <c r="B250" s="39"/>
      <c r="C250" s="39"/>
      <c r="D250" s="39"/>
      <c r="E250" s="40"/>
      <c r="F250" s="41"/>
      <c r="G250" s="42">
        <v>0</v>
      </c>
      <c r="I250" s="38"/>
      <c r="K250" s="39"/>
      <c r="L250" s="39"/>
      <c r="M250" s="39"/>
      <c r="N250" s="40"/>
      <c r="O250" s="42">
        <v>0</v>
      </c>
    </row>
    <row r="251" spans="2:15" ht="16">
      <c r="B251" s="39"/>
      <c r="C251" s="39"/>
      <c r="D251" s="39"/>
      <c r="E251" s="40"/>
      <c r="F251" s="41"/>
      <c r="G251" s="42">
        <v>0</v>
      </c>
      <c r="I251" s="38"/>
      <c r="K251" s="39"/>
      <c r="L251" s="39"/>
      <c r="M251" s="39"/>
      <c r="N251" s="40"/>
      <c r="O251" s="42"/>
    </row>
    <row r="252" spans="2:15" ht="16">
      <c r="B252" s="39" t="s">
        <v>1</v>
      </c>
      <c r="C252" s="39"/>
      <c r="D252" s="39"/>
      <c r="E252" s="40"/>
      <c r="F252" s="43"/>
      <c r="G252" s="44">
        <f>SUBTOTAL(109,Table15234882[Cost])</f>
        <v>0</v>
      </c>
      <c r="I252" s="38"/>
      <c r="K252" s="39" t="s">
        <v>1</v>
      </c>
      <c r="L252" s="39"/>
      <c r="M252" s="39"/>
      <c r="N252" s="40"/>
      <c r="O252" s="44">
        <f>SUBTOTAL(109,Table1812647094[Amount])</f>
        <v>0</v>
      </c>
    </row>
    <row r="253" spans="2:15" ht="16">
      <c r="B253" s="39"/>
      <c r="C253" s="39"/>
      <c r="D253" s="39"/>
      <c r="E253" s="40"/>
      <c r="F253" s="41"/>
      <c r="G253" s="42"/>
      <c r="I253" s="38"/>
    </row>
    <row r="254" spans="2:15" ht="16">
      <c r="B254" s="39"/>
      <c r="C254" s="39"/>
      <c r="D254" s="39"/>
      <c r="E254" s="40"/>
      <c r="F254" s="41"/>
      <c r="G254" s="42"/>
      <c r="I254" s="38"/>
    </row>
    <row r="255" spans="2:15" ht="16">
      <c r="B255" s="39"/>
      <c r="C255" s="39"/>
      <c r="D255" s="39"/>
      <c r="E255" s="40"/>
      <c r="F255" s="43"/>
      <c r="G255" s="44"/>
      <c r="I255" s="38"/>
    </row>
    <row r="256" spans="2:15">
      <c r="I256" s="38"/>
    </row>
    <row r="257" spans="2:15">
      <c r="I257" s="38"/>
    </row>
    <row r="258" spans="2:15">
      <c r="I258" s="38"/>
    </row>
    <row r="259" spans="2:15">
      <c r="I259" s="38"/>
    </row>
    <row r="260" spans="2:15" ht="19">
      <c r="B260" s="11" t="s">
        <v>37</v>
      </c>
      <c r="C260" s="8"/>
      <c r="D260" s="8"/>
      <c r="E260" s="8"/>
      <c r="F260" s="8"/>
      <c r="I260" s="38"/>
      <c r="K260" s="11" t="s">
        <v>37</v>
      </c>
      <c r="L260" s="8"/>
      <c r="M260" s="8"/>
      <c r="N260" s="8"/>
      <c r="O260" s="8"/>
    </row>
    <row r="261" spans="2:15" ht="18">
      <c r="B261" s="46" t="s">
        <v>4</v>
      </c>
      <c r="C261" s="46" t="s">
        <v>8</v>
      </c>
      <c r="D261" s="49" t="s">
        <v>3</v>
      </c>
      <c r="E261" s="50" t="s">
        <v>6</v>
      </c>
      <c r="F261" s="47" t="s">
        <v>7</v>
      </c>
      <c r="G261" s="48" t="s">
        <v>5</v>
      </c>
      <c r="I261" s="38"/>
      <c r="K261" s="46" t="s">
        <v>4</v>
      </c>
      <c r="L261" s="46" t="s">
        <v>8</v>
      </c>
      <c r="M261" s="49" t="s">
        <v>3</v>
      </c>
      <c r="N261" s="50" t="s">
        <v>6</v>
      </c>
      <c r="O261" s="48" t="s">
        <v>10</v>
      </c>
    </row>
    <row r="262" spans="2:15" ht="16">
      <c r="B262" s="39"/>
      <c r="C262" s="39"/>
      <c r="D262" s="39"/>
      <c r="E262" s="40"/>
      <c r="F262" s="41"/>
      <c r="G262" s="42">
        <v>0</v>
      </c>
      <c r="I262" s="38"/>
      <c r="K262" s="39"/>
      <c r="L262" s="39"/>
      <c r="M262" s="39"/>
      <c r="N262" s="40"/>
      <c r="O262" s="42">
        <v>0</v>
      </c>
    </row>
    <row r="263" spans="2:15" ht="16">
      <c r="B263" s="39"/>
      <c r="C263" s="39"/>
      <c r="D263" s="39"/>
      <c r="E263" s="40"/>
      <c r="F263" s="41"/>
      <c r="G263" s="42">
        <v>0</v>
      </c>
      <c r="I263" s="38"/>
      <c r="K263" s="39"/>
      <c r="L263" s="39"/>
      <c r="M263" s="39"/>
      <c r="N263" s="40"/>
      <c r="O263" s="42">
        <v>0</v>
      </c>
    </row>
    <row r="264" spans="2:15" ht="16">
      <c r="B264" s="39"/>
      <c r="C264" s="39"/>
      <c r="D264" s="39"/>
      <c r="E264" s="40"/>
      <c r="F264" s="41"/>
      <c r="G264" s="42">
        <v>0</v>
      </c>
      <c r="I264" s="38"/>
      <c r="K264" s="39"/>
      <c r="L264" s="39"/>
      <c r="M264" s="39"/>
      <c r="N264" s="40"/>
      <c r="O264" s="42">
        <v>0</v>
      </c>
    </row>
    <row r="265" spans="2:15" ht="16">
      <c r="B265" s="39"/>
      <c r="C265" s="39"/>
      <c r="D265" s="39"/>
      <c r="E265" s="40"/>
      <c r="F265" s="41"/>
      <c r="G265" s="42">
        <v>0</v>
      </c>
      <c r="I265" s="38"/>
      <c r="K265" s="39"/>
      <c r="L265" s="39"/>
      <c r="M265" s="39"/>
      <c r="N265" s="40"/>
      <c r="O265" s="42">
        <v>0</v>
      </c>
    </row>
    <row r="266" spans="2:15" ht="16">
      <c r="B266" s="39"/>
      <c r="C266" s="39"/>
      <c r="D266" s="39"/>
      <c r="E266" s="40"/>
      <c r="F266" s="41"/>
      <c r="G266" s="42">
        <v>0</v>
      </c>
      <c r="I266" s="38"/>
      <c r="K266" s="39"/>
      <c r="L266" s="39"/>
      <c r="M266" s="39"/>
      <c r="N266" s="40"/>
      <c r="O266" s="42">
        <v>0</v>
      </c>
    </row>
    <row r="267" spans="2:15" ht="16">
      <c r="B267" s="39"/>
      <c r="C267" s="39"/>
      <c r="D267" s="39"/>
      <c r="E267" s="40"/>
      <c r="F267" s="41"/>
      <c r="G267" s="42">
        <v>0</v>
      </c>
      <c r="I267" s="38"/>
      <c r="K267" s="39"/>
      <c r="L267" s="39"/>
      <c r="M267" s="39"/>
      <c r="N267" s="40"/>
      <c r="O267" s="42">
        <v>0</v>
      </c>
    </row>
    <row r="268" spans="2:15" ht="16">
      <c r="B268" s="39"/>
      <c r="C268" s="39"/>
      <c r="D268" s="39"/>
      <c r="E268" s="40"/>
      <c r="F268" s="41"/>
      <c r="G268" s="42">
        <v>0</v>
      </c>
      <c r="I268" s="38"/>
      <c r="K268" s="39"/>
      <c r="L268" s="39"/>
      <c r="M268" s="39"/>
      <c r="N268" s="40"/>
      <c r="O268" s="42">
        <v>0</v>
      </c>
    </row>
    <row r="269" spans="2:15" ht="16">
      <c r="B269" s="39"/>
      <c r="C269" s="39"/>
      <c r="D269" s="39"/>
      <c r="E269" s="40"/>
      <c r="F269" s="41"/>
      <c r="G269" s="42">
        <v>0</v>
      </c>
      <c r="I269" s="38"/>
      <c r="K269" s="39"/>
      <c r="L269" s="39"/>
      <c r="M269" s="39"/>
      <c r="N269" s="40"/>
      <c r="O269" s="42">
        <v>0</v>
      </c>
    </row>
    <row r="270" spans="2:15" ht="16">
      <c r="B270" s="39"/>
      <c r="C270" s="39"/>
      <c r="D270" s="39"/>
      <c r="E270" s="40"/>
      <c r="F270" s="41"/>
      <c r="G270" s="42">
        <v>0</v>
      </c>
      <c r="I270" s="38"/>
      <c r="K270" s="39"/>
      <c r="L270" s="39"/>
      <c r="M270" s="39"/>
      <c r="N270" s="40"/>
      <c r="O270" s="42">
        <v>0</v>
      </c>
    </row>
    <row r="271" spans="2:15" ht="16">
      <c r="B271" s="39"/>
      <c r="C271" s="39"/>
      <c r="D271" s="39"/>
      <c r="E271" s="40"/>
      <c r="F271" s="41"/>
      <c r="G271" s="42">
        <v>0</v>
      </c>
      <c r="I271" s="38"/>
      <c r="K271" s="39"/>
      <c r="L271" s="39"/>
      <c r="M271" s="39"/>
      <c r="N271" s="40"/>
      <c r="O271" s="42">
        <v>0</v>
      </c>
    </row>
    <row r="272" spans="2:15" ht="16">
      <c r="B272" s="39"/>
      <c r="C272" s="39"/>
      <c r="D272" s="39"/>
      <c r="E272" s="40"/>
      <c r="F272" s="41"/>
      <c r="G272" s="42">
        <v>0</v>
      </c>
      <c r="I272" s="38"/>
      <c r="K272" s="39"/>
      <c r="L272" s="39"/>
      <c r="M272" s="39"/>
      <c r="N272" s="40"/>
      <c r="O272" s="42">
        <v>0</v>
      </c>
    </row>
    <row r="273" spans="2:15" ht="16">
      <c r="B273" s="39"/>
      <c r="C273" s="39"/>
      <c r="D273" s="39"/>
      <c r="E273" s="40"/>
      <c r="F273" s="41"/>
      <c r="G273" s="42">
        <v>0</v>
      </c>
      <c r="I273" s="38"/>
      <c r="K273" s="39"/>
      <c r="L273" s="39"/>
      <c r="M273" s="39"/>
      <c r="N273" s="40"/>
      <c r="O273" s="42">
        <v>0</v>
      </c>
    </row>
    <row r="274" spans="2:15" ht="16">
      <c r="B274" s="39"/>
      <c r="C274" s="39"/>
      <c r="D274" s="39"/>
      <c r="E274" s="40"/>
      <c r="F274" s="41"/>
      <c r="G274" s="42">
        <v>0</v>
      </c>
      <c r="I274" s="38"/>
      <c r="K274" s="39"/>
      <c r="L274" s="39"/>
      <c r="M274" s="39"/>
      <c r="N274" s="40"/>
      <c r="O274" s="42">
        <v>0</v>
      </c>
    </row>
    <row r="275" spans="2:15" ht="16">
      <c r="B275" s="39"/>
      <c r="C275" s="39"/>
      <c r="D275" s="39"/>
      <c r="E275" s="40"/>
      <c r="F275" s="41"/>
      <c r="G275" s="42">
        <v>0</v>
      </c>
      <c r="I275" s="38"/>
      <c r="K275" s="39"/>
      <c r="L275" s="39"/>
      <c r="M275" s="39"/>
      <c r="N275" s="40"/>
      <c r="O275" s="42">
        <v>0</v>
      </c>
    </row>
    <row r="276" spans="2:15" ht="16">
      <c r="B276" s="39"/>
      <c r="C276" s="39"/>
      <c r="D276" s="39"/>
      <c r="E276" s="40"/>
      <c r="F276" s="41"/>
      <c r="G276" s="42">
        <v>0</v>
      </c>
      <c r="I276" s="38"/>
      <c r="K276" s="39"/>
      <c r="L276" s="39"/>
      <c r="M276" s="39"/>
      <c r="N276" s="40"/>
      <c r="O276" s="42"/>
    </row>
    <row r="277" spans="2:15" ht="16">
      <c r="B277" s="39" t="s">
        <v>1</v>
      </c>
      <c r="C277" s="39"/>
      <c r="D277" s="39"/>
      <c r="E277" s="40"/>
      <c r="F277" s="43"/>
      <c r="G277" s="44">
        <f>SUBTOTAL(109,Table15234983[Cost])</f>
        <v>0</v>
      </c>
      <c r="I277" s="38"/>
      <c r="K277" s="39" t="s">
        <v>1</v>
      </c>
      <c r="L277" s="39"/>
      <c r="M277" s="39"/>
      <c r="N277" s="40"/>
      <c r="O277" s="44">
        <f>SUBTOTAL(109,Table1812647195[Amount])</f>
        <v>0</v>
      </c>
    </row>
    <row r="278" spans="2:15" ht="16">
      <c r="B278" s="39"/>
      <c r="C278" s="39"/>
      <c r="D278" s="39"/>
      <c r="E278" s="40"/>
      <c r="F278" s="41"/>
      <c r="G278" s="42"/>
      <c r="I278" s="38"/>
    </row>
    <row r="279" spans="2:15" ht="16">
      <c r="B279" s="39"/>
      <c r="C279" s="39"/>
      <c r="D279" s="39"/>
      <c r="E279" s="40"/>
      <c r="F279" s="41"/>
      <c r="G279" s="42"/>
      <c r="I279" s="38"/>
    </row>
    <row r="280" spans="2:15" ht="16">
      <c r="B280" s="39"/>
      <c r="C280" s="39"/>
      <c r="D280" s="39"/>
      <c r="E280" s="40"/>
      <c r="F280" s="41"/>
      <c r="G280" s="42"/>
      <c r="I280" s="38"/>
    </row>
    <row r="281" spans="2:15" ht="16">
      <c r="B281" s="39"/>
      <c r="C281" s="39"/>
      <c r="D281" s="39"/>
      <c r="E281" s="40"/>
      <c r="F281" s="41"/>
      <c r="G281" s="42"/>
      <c r="I281" s="38"/>
    </row>
    <row r="282" spans="2:15" ht="16">
      <c r="B282" s="39"/>
      <c r="C282" s="39"/>
      <c r="D282" s="39"/>
      <c r="E282" s="40"/>
      <c r="F282" s="41"/>
      <c r="G282" s="42"/>
      <c r="I282" s="38"/>
    </row>
    <row r="283" spans="2:15" ht="16">
      <c r="B283" s="39"/>
      <c r="C283" s="39"/>
      <c r="D283" s="39"/>
      <c r="E283" s="40"/>
      <c r="F283" s="43"/>
      <c r="G283" s="44"/>
      <c r="I283" s="38"/>
    </row>
    <row r="284" spans="2:15">
      <c r="I284" s="38"/>
    </row>
    <row r="285" spans="2:15" ht="19">
      <c r="B285" s="11" t="s">
        <v>38</v>
      </c>
      <c r="C285" s="8"/>
      <c r="D285" s="8"/>
      <c r="E285" s="8"/>
      <c r="F285" s="8"/>
      <c r="I285" s="38"/>
      <c r="K285" s="11" t="s">
        <v>38</v>
      </c>
      <c r="L285" s="8"/>
      <c r="M285" s="8"/>
      <c r="N285" s="8"/>
      <c r="O285" s="8"/>
    </row>
    <row r="286" spans="2:15" ht="18">
      <c r="B286" s="46" t="s">
        <v>4</v>
      </c>
      <c r="C286" s="46" t="s">
        <v>8</v>
      </c>
      <c r="D286" s="49" t="s">
        <v>3</v>
      </c>
      <c r="E286" s="50" t="s">
        <v>6</v>
      </c>
      <c r="F286" s="47" t="s">
        <v>7</v>
      </c>
      <c r="G286" s="48" t="s">
        <v>5</v>
      </c>
      <c r="I286" s="38"/>
      <c r="K286" s="46" t="s">
        <v>4</v>
      </c>
      <c r="L286" s="46" t="s">
        <v>8</v>
      </c>
      <c r="M286" s="49" t="s">
        <v>3</v>
      </c>
      <c r="N286" s="50" t="s">
        <v>6</v>
      </c>
      <c r="O286" s="48" t="s">
        <v>10</v>
      </c>
    </row>
    <row r="287" spans="2:15" ht="16">
      <c r="B287" s="39"/>
      <c r="C287" s="39"/>
      <c r="D287" s="39"/>
      <c r="E287" s="40"/>
      <c r="F287" s="41"/>
      <c r="G287" s="42">
        <v>0</v>
      </c>
      <c r="I287" s="38"/>
      <c r="K287" s="39"/>
      <c r="L287" s="39"/>
      <c r="M287" s="39"/>
      <c r="N287" s="40"/>
      <c r="O287" s="42">
        <v>0</v>
      </c>
    </row>
    <row r="288" spans="2:15" ht="16">
      <c r="B288" s="39"/>
      <c r="C288" s="39"/>
      <c r="D288" s="39"/>
      <c r="E288" s="40"/>
      <c r="F288" s="41"/>
      <c r="G288" s="42">
        <v>0</v>
      </c>
      <c r="I288" s="38"/>
      <c r="K288" s="39"/>
      <c r="L288" s="39"/>
      <c r="M288" s="39"/>
      <c r="N288" s="40"/>
      <c r="O288" s="42">
        <v>0</v>
      </c>
    </row>
    <row r="289" spans="2:15" ht="16">
      <c r="B289" s="39"/>
      <c r="C289" s="39"/>
      <c r="D289" s="39"/>
      <c r="E289" s="40"/>
      <c r="F289" s="41"/>
      <c r="G289" s="42">
        <v>0</v>
      </c>
      <c r="I289" s="38"/>
      <c r="K289" s="39"/>
      <c r="L289" s="39"/>
      <c r="M289" s="39"/>
      <c r="N289" s="40"/>
      <c r="O289" s="42">
        <v>0</v>
      </c>
    </row>
    <row r="290" spans="2:15" ht="16">
      <c r="B290" s="39"/>
      <c r="C290" s="39"/>
      <c r="D290" s="39"/>
      <c r="E290" s="40"/>
      <c r="F290" s="41"/>
      <c r="G290" s="42">
        <v>0</v>
      </c>
      <c r="I290" s="38"/>
      <c r="K290" s="39"/>
      <c r="L290" s="39"/>
      <c r="M290" s="39"/>
      <c r="N290" s="40"/>
      <c r="O290" s="42">
        <v>0</v>
      </c>
    </row>
    <row r="291" spans="2:15" ht="16">
      <c r="B291" s="39"/>
      <c r="C291" s="39"/>
      <c r="D291" s="39"/>
      <c r="E291" s="40"/>
      <c r="F291" s="41"/>
      <c r="G291" s="42">
        <v>0</v>
      </c>
      <c r="I291" s="38"/>
      <c r="K291" s="39"/>
      <c r="L291" s="39"/>
      <c r="M291" s="39"/>
      <c r="N291" s="40"/>
      <c r="O291" s="42">
        <v>0</v>
      </c>
    </row>
    <row r="292" spans="2:15" ht="16">
      <c r="B292" s="39"/>
      <c r="C292" s="39"/>
      <c r="D292" s="39"/>
      <c r="E292" s="40"/>
      <c r="F292" s="41"/>
      <c r="G292" s="42">
        <v>0</v>
      </c>
      <c r="I292" s="38"/>
      <c r="K292" s="39"/>
      <c r="L292" s="39"/>
      <c r="M292" s="39"/>
      <c r="N292" s="40"/>
      <c r="O292" s="42">
        <v>0</v>
      </c>
    </row>
    <row r="293" spans="2:15" ht="16">
      <c r="B293" s="39"/>
      <c r="C293" s="39"/>
      <c r="D293" s="39"/>
      <c r="E293" s="40"/>
      <c r="F293" s="41"/>
      <c r="G293" s="42">
        <v>0</v>
      </c>
      <c r="I293" s="38"/>
      <c r="K293" s="39"/>
      <c r="L293" s="39"/>
      <c r="M293" s="39"/>
      <c r="N293" s="40"/>
      <c r="O293" s="42">
        <v>0</v>
      </c>
    </row>
    <row r="294" spans="2:15" ht="16">
      <c r="B294" s="39"/>
      <c r="C294" s="39"/>
      <c r="D294" s="39"/>
      <c r="E294" s="40"/>
      <c r="F294" s="41"/>
      <c r="G294" s="42">
        <v>0</v>
      </c>
      <c r="I294" s="38"/>
      <c r="K294" s="39"/>
      <c r="L294" s="39"/>
      <c r="M294" s="39"/>
      <c r="N294" s="40"/>
      <c r="O294" s="42">
        <v>0</v>
      </c>
    </row>
    <row r="295" spans="2:15" ht="16">
      <c r="B295" s="39"/>
      <c r="C295" s="39"/>
      <c r="D295" s="39"/>
      <c r="E295" s="40"/>
      <c r="F295" s="41"/>
      <c r="G295" s="42">
        <v>0</v>
      </c>
      <c r="I295" s="38"/>
      <c r="K295" s="39"/>
      <c r="L295" s="39"/>
      <c r="M295" s="39"/>
      <c r="N295" s="40"/>
      <c r="O295" s="42">
        <v>0</v>
      </c>
    </row>
    <row r="296" spans="2:15" ht="16">
      <c r="B296" s="39"/>
      <c r="C296" s="39"/>
      <c r="D296" s="39"/>
      <c r="E296" s="40"/>
      <c r="F296" s="41"/>
      <c r="G296" s="42">
        <v>0</v>
      </c>
      <c r="I296" s="38"/>
      <c r="K296" s="39"/>
      <c r="L296" s="39"/>
      <c r="M296" s="39"/>
      <c r="N296" s="40"/>
      <c r="O296" s="42">
        <v>0</v>
      </c>
    </row>
    <row r="297" spans="2:15" ht="16">
      <c r="B297" s="39"/>
      <c r="C297" s="39"/>
      <c r="D297" s="39"/>
      <c r="E297" s="40"/>
      <c r="F297" s="41"/>
      <c r="G297" s="42">
        <v>0</v>
      </c>
      <c r="I297" s="38"/>
      <c r="K297" s="39"/>
      <c r="L297" s="39"/>
      <c r="M297" s="39"/>
      <c r="N297" s="40"/>
      <c r="O297" s="42">
        <v>0</v>
      </c>
    </row>
    <row r="298" spans="2:15" ht="16">
      <c r="B298" s="39"/>
      <c r="C298" s="39"/>
      <c r="D298" s="39"/>
      <c r="E298" s="40"/>
      <c r="F298" s="41"/>
      <c r="G298" s="42">
        <v>0</v>
      </c>
      <c r="I298" s="38"/>
      <c r="K298" s="39"/>
      <c r="L298" s="39"/>
      <c r="M298" s="39"/>
      <c r="N298" s="40"/>
      <c r="O298" s="42">
        <v>0</v>
      </c>
    </row>
    <row r="299" spans="2:15" ht="16">
      <c r="B299" s="39"/>
      <c r="C299" s="39"/>
      <c r="D299" s="39"/>
      <c r="E299" s="40"/>
      <c r="F299" s="41"/>
      <c r="G299" s="42">
        <v>0</v>
      </c>
      <c r="I299" s="38"/>
      <c r="K299" s="39"/>
      <c r="L299" s="39"/>
      <c r="M299" s="39"/>
      <c r="N299" s="40"/>
      <c r="O299" s="42">
        <v>0</v>
      </c>
    </row>
    <row r="300" spans="2:15" ht="16">
      <c r="B300" s="39"/>
      <c r="C300" s="39"/>
      <c r="D300" s="39"/>
      <c r="E300" s="40"/>
      <c r="F300" s="41"/>
      <c r="G300" s="42">
        <v>0</v>
      </c>
      <c r="I300" s="38"/>
      <c r="K300" s="39"/>
      <c r="L300" s="39"/>
      <c r="M300" s="39"/>
      <c r="N300" s="40"/>
      <c r="O300" s="42">
        <v>0</v>
      </c>
    </row>
    <row r="301" spans="2:15" ht="16">
      <c r="B301" s="39"/>
      <c r="C301" s="39"/>
      <c r="D301" s="39"/>
      <c r="E301" s="40"/>
      <c r="F301" s="41"/>
      <c r="G301" s="42">
        <v>0</v>
      </c>
      <c r="I301" s="38"/>
      <c r="K301" s="39"/>
      <c r="L301" s="39"/>
      <c r="M301" s="39"/>
      <c r="N301" s="40"/>
      <c r="O301" s="42"/>
    </row>
    <row r="302" spans="2:15" ht="16">
      <c r="B302" s="39" t="s">
        <v>1</v>
      </c>
      <c r="C302" s="39"/>
      <c r="D302" s="39"/>
      <c r="E302" s="40"/>
      <c r="F302" s="43"/>
      <c r="G302" s="44">
        <f>SUBTOTAL(109,Table1523495084[Cost])</f>
        <v>0</v>
      </c>
      <c r="I302" s="38"/>
      <c r="K302" s="39" t="s">
        <v>1</v>
      </c>
      <c r="L302" s="39"/>
      <c r="M302" s="39"/>
      <c r="N302" s="40"/>
      <c r="O302" s="44">
        <f>SUBTOTAL(109,Table1812647296[Amount])</f>
        <v>0</v>
      </c>
    </row>
    <row r="303" spans="2:15" ht="16">
      <c r="B303" s="39"/>
      <c r="C303" s="39"/>
      <c r="D303" s="39"/>
      <c r="E303" s="40"/>
      <c r="F303" s="41"/>
      <c r="G303" s="42"/>
      <c r="I303" s="38"/>
    </row>
    <row r="304" spans="2:15" ht="16">
      <c r="B304" s="39"/>
      <c r="C304" s="39"/>
      <c r="D304" s="39"/>
      <c r="E304" s="40"/>
      <c r="F304" s="41"/>
      <c r="G304" s="42"/>
      <c r="I304" s="38"/>
    </row>
    <row r="305" spans="2:9" ht="16">
      <c r="B305" s="39"/>
      <c r="C305" s="39"/>
      <c r="D305" s="39"/>
      <c r="E305" s="40"/>
      <c r="F305" s="41"/>
      <c r="G305" s="42"/>
      <c r="I305" s="38"/>
    </row>
    <row r="306" spans="2:9" ht="16">
      <c r="B306" s="39"/>
      <c r="C306" s="39"/>
      <c r="D306" s="39"/>
      <c r="E306" s="40"/>
      <c r="F306" s="41"/>
      <c r="G306" s="42"/>
      <c r="I306" s="38"/>
    </row>
    <row r="307" spans="2:9" ht="16">
      <c r="B307" s="39"/>
      <c r="C307" s="39"/>
      <c r="D307" s="39"/>
      <c r="E307" s="40"/>
      <c r="F307" s="41"/>
      <c r="G307" s="42"/>
      <c r="I307" s="38"/>
    </row>
    <row r="308" spans="2:9" ht="16">
      <c r="B308" s="39"/>
      <c r="C308" s="39"/>
      <c r="D308" s="39"/>
      <c r="E308" s="40"/>
      <c r="F308" s="41"/>
      <c r="G308" s="42"/>
      <c r="I308" s="38"/>
    </row>
    <row r="309" spans="2:9" ht="16">
      <c r="B309" s="39"/>
      <c r="C309" s="39"/>
      <c r="D309" s="39"/>
      <c r="E309" s="40"/>
      <c r="F309" s="41"/>
      <c r="G309" s="42"/>
      <c r="I309" s="38"/>
    </row>
    <row r="310" spans="2:9" ht="16">
      <c r="B310" s="39"/>
      <c r="C310" s="39"/>
      <c r="D310" s="39"/>
      <c r="E310" s="40"/>
      <c r="F310" s="41"/>
      <c r="G310" s="42"/>
      <c r="I310" s="38"/>
    </row>
    <row r="311" spans="2:9" ht="16">
      <c r="B311" s="39"/>
      <c r="C311" s="39"/>
      <c r="D311" s="39"/>
      <c r="E311" s="40"/>
      <c r="F311" s="43"/>
      <c r="G311" s="44"/>
      <c r="I311" s="38"/>
    </row>
    <row r="312" spans="2:9">
      <c r="I312" s="38"/>
    </row>
    <row r="313" spans="2:9">
      <c r="I313" s="38"/>
    </row>
    <row r="314" spans="2:9" ht="16">
      <c r="B314" s="39"/>
      <c r="C314" s="39"/>
      <c r="D314" s="39"/>
      <c r="E314" s="40"/>
      <c r="F314" s="41"/>
      <c r="G314" s="42"/>
      <c r="I314" s="38"/>
    </row>
    <row r="315" spans="2:9" ht="16">
      <c r="B315" s="39"/>
      <c r="C315" s="39"/>
      <c r="D315" s="39"/>
      <c r="E315" s="40"/>
      <c r="F315" s="41"/>
      <c r="G315" s="42"/>
      <c r="I315" s="38"/>
    </row>
    <row r="316" spans="2:9" ht="16">
      <c r="B316" s="39"/>
      <c r="C316" s="39"/>
      <c r="D316" s="39"/>
      <c r="E316" s="40"/>
      <c r="F316" s="41"/>
      <c r="G316" s="42"/>
      <c r="I316" s="38"/>
    </row>
    <row r="317" spans="2:9" ht="16">
      <c r="B317" s="39"/>
      <c r="C317" s="39"/>
      <c r="D317" s="39"/>
      <c r="E317" s="40"/>
      <c r="F317" s="41"/>
      <c r="G317" s="42"/>
      <c r="I317" s="38"/>
    </row>
    <row r="318" spans="2:9" ht="16">
      <c r="B318" s="39"/>
      <c r="C318" s="39"/>
      <c r="D318" s="39"/>
      <c r="E318" s="40"/>
      <c r="F318" s="41"/>
      <c r="G318" s="42"/>
      <c r="I318" s="38"/>
    </row>
    <row r="319" spans="2:9" ht="16">
      <c r="B319" s="39"/>
      <c r="C319" s="39"/>
      <c r="D319" s="39"/>
      <c r="E319" s="40"/>
      <c r="F319" s="41"/>
      <c r="G319" s="42"/>
      <c r="I319" s="38"/>
    </row>
    <row r="320" spans="2:9" ht="16">
      <c r="B320" s="39"/>
      <c r="C320" s="39"/>
      <c r="D320" s="39"/>
      <c r="E320" s="40"/>
      <c r="F320" s="41"/>
      <c r="G320" s="42"/>
      <c r="I320" s="38"/>
    </row>
    <row r="321" spans="2:9" ht="16">
      <c r="B321" s="39"/>
      <c r="C321" s="39"/>
      <c r="D321" s="39"/>
      <c r="E321" s="40"/>
      <c r="F321" s="41"/>
      <c r="G321" s="42"/>
      <c r="I321" s="38"/>
    </row>
    <row r="322" spans="2:9" ht="16">
      <c r="B322" s="39"/>
      <c r="C322" s="39"/>
      <c r="D322" s="39"/>
      <c r="E322" s="40"/>
      <c r="F322" s="41"/>
      <c r="G322" s="42"/>
      <c r="I322" s="38"/>
    </row>
    <row r="323" spans="2:9" ht="16">
      <c r="B323" s="39"/>
      <c r="C323" s="39"/>
      <c r="D323" s="39"/>
      <c r="E323" s="40"/>
      <c r="F323" s="41"/>
      <c r="G323" s="42"/>
      <c r="I323" s="38"/>
    </row>
    <row r="324" spans="2:9" ht="16">
      <c r="B324" s="39"/>
      <c r="C324" s="39"/>
      <c r="D324" s="39"/>
      <c r="E324" s="40"/>
      <c r="F324" s="41"/>
      <c r="G324" s="42"/>
      <c r="I324" s="38"/>
    </row>
    <row r="325" spans="2:9" ht="16">
      <c r="B325" s="39"/>
      <c r="C325" s="39"/>
      <c r="D325" s="39"/>
      <c r="E325" s="40"/>
      <c r="F325" s="41"/>
      <c r="G325" s="42"/>
      <c r="I325" s="38"/>
    </row>
    <row r="326" spans="2:9" ht="16">
      <c r="B326" s="39"/>
      <c r="C326" s="39"/>
      <c r="D326" s="39"/>
      <c r="E326" s="40"/>
      <c r="F326" s="41"/>
      <c r="G326" s="42"/>
      <c r="I326" s="38"/>
    </row>
    <row r="327" spans="2:9" ht="16">
      <c r="B327" s="39"/>
      <c r="C327" s="39"/>
      <c r="D327" s="39"/>
      <c r="E327" s="40"/>
      <c r="F327" s="41"/>
      <c r="G327" s="42"/>
      <c r="I327" s="38"/>
    </row>
    <row r="328" spans="2:9" ht="16">
      <c r="B328" s="39"/>
      <c r="C328" s="39"/>
      <c r="D328" s="39"/>
      <c r="E328" s="40"/>
      <c r="F328" s="41"/>
      <c r="G328" s="42"/>
      <c r="I328" s="38"/>
    </row>
    <row r="329" spans="2:9" ht="16">
      <c r="B329" s="39"/>
      <c r="C329" s="39"/>
      <c r="D329" s="39"/>
      <c r="E329" s="40"/>
      <c r="F329" s="41"/>
      <c r="G329" s="42"/>
      <c r="I329" s="38"/>
    </row>
    <row r="330" spans="2:9" ht="16">
      <c r="B330" s="39"/>
      <c r="C330" s="39"/>
      <c r="D330" s="39"/>
      <c r="E330" s="40"/>
      <c r="F330" s="41"/>
      <c r="G330" s="42"/>
      <c r="I330" s="38"/>
    </row>
    <row r="331" spans="2:9" ht="16">
      <c r="B331" s="39"/>
      <c r="C331" s="39"/>
      <c r="D331" s="39"/>
      <c r="E331" s="40"/>
      <c r="F331" s="41"/>
      <c r="G331" s="42"/>
      <c r="I331" s="38"/>
    </row>
    <row r="332" spans="2:9" ht="16">
      <c r="B332" s="39"/>
      <c r="C332" s="39"/>
      <c r="D332" s="39"/>
      <c r="E332" s="40"/>
      <c r="F332" s="41"/>
      <c r="G332" s="42"/>
      <c r="I332" s="38"/>
    </row>
    <row r="333" spans="2:9" ht="16">
      <c r="B333" s="39"/>
      <c r="C333" s="39"/>
      <c r="D333" s="39"/>
      <c r="E333" s="40"/>
      <c r="F333" s="41"/>
      <c r="G333" s="42"/>
      <c r="I333" s="38"/>
    </row>
    <row r="334" spans="2:9" ht="16">
      <c r="B334" s="39"/>
      <c r="C334" s="39"/>
      <c r="D334" s="39"/>
      <c r="E334" s="40"/>
      <c r="F334" s="41"/>
      <c r="G334" s="42"/>
      <c r="I334" s="38"/>
    </row>
    <row r="335" spans="2:9" ht="16">
      <c r="B335" s="39"/>
      <c r="C335" s="39"/>
      <c r="D335" s="39"/>
      <c r="E335" s="40"/>
      <c r="F335" s="41"/>
      <c r="G335" s="42"/>
      <c r="I335" s="38"/>
    </row>
    <row r="336" spans="2:9" ht="16">
      <c r="B336" s="39"/>
      <c r="C336" s="39"/>
      <c r="D336" s="39"/>
      <c r="E336" s="40"/>
      <c r="F336" s="41"/>
      <c r="G336" s="42"/>
      <c r="I336" s="38"/>
    </row>
    <row r="337" spans="2:9" ht="16">
      <c r="B337" s="39"/>
      <c r="C337" s="39"/>
      <c r="D337" s="39"/>
      <c r="E337" s="40"/>
      <c r="F337" s="41"/>
      <c r="G337" s="42"/>
      <c r="I337" s="38"/>
    </row>
    <row r="338" spans="2:9" ht="16">
      <c r="B338" s="39"/>
      <c r="C338" s="39"/>
      <c r="D338" s="39"/>
      <c r="E338" s="40"/>
      <c r="F338" s="43"/>
      <c r="G338" s="44"/>
      <c r="I338" s="38"/>
    </row>
    <row r="339" spans="2:9">
      <c r="I339" s="38"/>
    </row>
    <row r="340" spans="2:9">
      <c r="I340" s="38"/>
    </row>
    <row r="341" spans="2:9">
      <c r="I341" s="38"/>
    </row>
    <row r="342" spans="2:9">
      <c r="I342" s="38"/>
    </row>
    <row r="343" spans="2:9">
      <c r="I343" s="38"/>
    </row>
    <row r="344" spans="2:9">
      <c r="I344" s="38"/>
    </row>
    <row r="345" spans="2:9">
      <c r="I345" s="38"/>
    </row>
    <row r="346" spans="2:9">
      <c r="I346" s="38"/>
    </row>
    <row r="347" spans="2:9">
      <c r="I347" s="38"/>
    </row>
    <row r="348" spans="2:9">
      <c r="I348" s="38"/>
    </row>
    <row r="349" spans="2:9">
      <c r="I349" s="38"/>
    </row>
    <row r="350" spans="2:9">
      <c r="I350" s="38"/>
    </row>
    <row r="351" spans="2:9">
      <c r="I351" s="38"/>
    </row>
    <row r="352" spans="2:9">
      <c r="I352" s="38"/>
    </row>
    <row r="353" spans="9:9">
      <c r="I353" s="38"/>
    </row>
  </sheetData>
  <mergeCells count="8">
    <mergeCell ref="Q25:Q33"/>
    <mergeCell ref="P31:P32"/>
    <mergeCell ref="B3:P3"/>
    <mergeCell ref="B4:C4"/>
    <mergeCell ref="D4:O4"/>
    <mergeCell ref="B5:D5"/>
    <mergeCell ref="B6:H6"/>
    <mergeCell ref="J6:P6"/>
  </mergeCells>
  <pageMargins left="1" right="1" top="0.75" bottom="1" header="0.5" footer="0.5"/>
  <pageSetup scale="99" orientation="landscape" r:id="rId1"/>
  <headerFooter alignWithMargins="0"/>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08C4-2ED0-494F-9CA8-D3A059C46B4E}">
  <sheetPr>
    <pageSetUpPr fitToPage="1"/>
  </sheetPr>
  <dimension ref="A1:W353"/>
  <sheetViews>
    <sheetView showGridLines="0" zoomScale="90" zoomScaleNormal="90" zoomScaleSheetLayoutView="75" workbookViewId="0">
      <selection activeCell="B4" sqref="B4:C4"/>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3"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2"/>
      <c r="C1" s="25"/>
      <c r="D1" s="30"/>
      <c r="E1" s="26"/>
      <c r="F1" s="23"/>
      <c r="G1" s="59"/>
      <c r="H1" s="28"/>
      <c r="I1" s="29"/>
      <c r="J1" s="30"/>
      <c r="K1" s="24"/>
      <c r="L1" s="61"/>
      <c r="M1" s="9"/>
      <c r="N1" s="27"/>
      <c r="O1" s="28"/>
      <c r="P1" s="60"/>
      <c r="Q1" s="14"/>
      <c r="R1" s="15"/>
      <c r="S1" s="16"/>
      <c r="T1" s="17"/>
      <c r="V1" s="7"/>
      <c r="W1" s="14"/>
    </row>
    <row r="2" spans="1:23" ht="9.75" customHeight="1">
      <c r="B2" s="32"/>
      <c r="C2" s="32"/>
      <c r="D2" s="33"/>
      <c r="E2" s="34"/>
      <c r="F2" s="35"/>
      <c r="G2" s="36"/>
      <c r="H2" s="36"/>
      <c r="I2" s="36"/>
      <c r="J2" s="36"/>
      <c r="K2" s="36"/>
      <c r="L2" s="36"/>
      <c r="M2" s="36"/>
      <c r="N2" s="36"/>
      <c r="O2" s="36"/>
      <c r="P2" s="36"/>
      <c r="Q2" s="17"/>
      <c r="R2" s="17"/>
      <c r="S2" s="17"/>
      <c r="T2" s="17"/>
      <c r="U2" s="17"/>
      <c r="V2" s="17"/>
      <c r="W2" s="17"/>
    </row>
    <row r="3" spans="1:23" ht="135.75" customHeight="1" thickBot="1">
      <c r="B3" s="86" t="s">
        <v>25</v>
      </c>
      <c r="C3" s="86"/>
      <c r="D3" s="86"/>
      <c r="E3" s="86"/>
      <c r="F3" s="86"/>
      <c r="G3" s="86"/>
      <c r="H3" s="86"/>
      <c r="I3" s="86"/>
      <c r="J3" s="86"/>
      <c r="K3" s="86"/>
      <c r="L3" s="86"/>
      <c r="M3" s="86"/>
      <c r="N3" s="86"/>
      <c r="O3" s="86"/>
      <c r="P3" s="86"/>
      <c r="Q3" s="18"/>
      <c r="R3" s="18"/>
      <c r="S3" s="18"/>
      <c r="T3" s="18"/>
      <c r="U3" s="18"/>
      <c r="V3" s="18"/>
      <c r="W3" s="18"/>
    </row>
    <row r="4" spans="1:23" ht="59.25" customHeight="1">
      <c r="B4" s="90" t="s">
        <v>39</v>
      </c>
      <c r="C4" s="90"/>
      <c r="D4" s="93" t="s">
        <v>21</v>
      </c>
      <c r="E4" s="93"/>
      <c r="F4" s="93"/>
      <c r="G4" s="93"/>
      <c r="H4" s="93"/>
      <c r="I4" s="93"/>
      <c r="J4" s="93"/>
      <c r="K4" s="93"/>
      <c r="L4" s="93"/>
      <c r="M4" s="93"/>
      <c r="N4" s="93"/>
      <c r="O4" s="93"/>
      <c r="P4" s="21"/>
      <c r="Q4" s="13"/>
      <c r="R4" s="13"/>
      <c r="S4" s="13"/>
      <c r="T4" s="13"/>
      <c r="U4" s="13"/>
      <c r="V4" s="13"/>
      <c r="W4" s="13"/>
    </row>
    <row r="5" spans="1:23" ht="34.5" customHeight="1">
      <c r="B5" s="92" t="s">
        <v>20</v>
      </c>
      <c r="C5" s="92"/>
      <c r="D5" s="92"/>
      <c r="E5" s="1"/>
      <c r="F5" s="6"/>
      <c r="G5" s="6"/>
      <c r="H5"/>
      <c r="I5"/>
      <c r="J5"/>
      <c r="K5"/>
      <c r="L5"/>
      <c r="M5"/>
      <c r="N5"/>
      <c r="O5"/>
      <c r="P5" s="6"/>
      <c r="Q5"/>
    </row>
    <row r="6" spans="1:23" ht="54" customHeight="1" thickBot="1">
      <c r="A6" s="10"/>
      <c r="B6" s="91" t="s">
        <v>9</v>
      </c>
      <c r="C6" s="91"/>
      <c r="D6" s="91"/>
      <c r="E6" s="91"/>
      <c r="F6" s="91"/>
      <c r="G6" s="91"/>
      <c r="H6" s="91"/>
      <c r="I6" s="37"/>
      <c r="J6" s="91" t="s">
        <v>11</v>
      </c>
      <c r="K6" s="91"/>
      <c r="L6" s="91"/>
      <c r="M6" s="91"/>
      <c r="N6" s="91"/>
      <c r="O6" s="91"/>
      <c r="P6" s="91"/>
      <c r="Q6" s="19"/>
      <c r="R6" s="19"/>
      <c r="S6" s="19"/>
      <c r="T6" s="19"/>
      <c r="U6" s="19"/>
      <c r="V6" s="19"/>
      <c r="W6" s="19"/>
    </row>
    <row r="7" spans="1:23" ht="18">
      <c r="B7" s="51" t="s">
        <v>0</v>
      </c>
      <c r="C7" s="52"/>
      <c r="D7" s="53"/>
      <c r="E7" s="54"/>
      <c r="F7" s="53"/>
      <c r="G7" s="55">
        <v>0</v>
      </c>
      <c r="I7" s="38"/>
      <c r="K7" s="51" t="s">
        <v>2</v>
      </c>
      <c r="L7" s="56"/>
      <c r="M7" s="57"/>
      <c r="N7" s="57"/>
      <c r="O7" s="58">
        <v>0</v>
      </c>
      <c r="P7" s="31"/>
      <c r="Q7" s="31"/>
      <c r="R7" s="31"/>
      <c r="S7" s="31"/>
      <c r="T7" s="31"/>
    </row>
    <row r="8" spans="1:23" ht="26.25" customHeight="1">
      <c r="E8" s="1"/>
      <c r="I8" s="38"/>
    </row>
    <row r="9" spans="1:23" s="8" customFormat="1" ht="19">
      <c r="A9" s="1"/>
      <c r="I9" s="38"/>
      <c r="P9" s="20"/>
    </row>
    <row r="10" spans="1:23" ht="19">
      <c r="A10" s="2"/>
      <c r="B10" s="11" t="s">
        <v>27</v>
      </c>
      <c r="C10" s="8"/>
      <c r="D10" s="8"/>
      <c r="E10" s="8"/>
      <c r="F10" s="8"/>
      <c r="I10" s="38"/>
      <c r="K10" s="11" t="s">
        <v>27</v>
      </c>
      <c r="L10" s="8"/>
      <c r="M10" s="8"/>
      <c r="N10" s="8"/>
      <c r="O10" s="8"/>
      <c r="P10" s="12"/>
    </row>
    <row r="11" spans="1:23" ht="18">
      <c r="B11" s="46" t="s">
        <v>4</v>
      </c>
      <c r="C11" s="46" t="s">
        <v>8</v>
      </c>
      <c r="D11" s="49" t="s">
        <v>3</v>
      </c>
      <c r="E11" s="50" t="s">
        <v>6</v>
      </c>
      <c r="F11" s="47" t="s">
        <v>7</v>
      </c>
      <c r="G11" s="48" t="s">
        <v>5</v>
      </c>
      <c r="I11" s="38"/>
      <c r="K11" s="46" t="s">
        <v>4</v>
      </c>
      <c r="L11" s="46" t="s">
        <v>8</v>
      </c>
      <c r="M11" s="49" t="s">
        <v>3</v>
      </c>
      <c r="N11" s="50" t="s">
        <v>6</v>
      </c>
      <c r="O11" s="48" t="s">
        <v>10</v>
      </c>
    </row>
    <row r="12" spans="1:23" ht="16">
      <c r="B12" s="39"/>
      <c r="C12" s="39"/>
      <c r="D12" s="39"/>
      <c r="E12" s="40"/>
      <c r="F12" s="41"/>
      <c r="G12" s="42">
        <v>0</v>
      </c>
      <c r="I12" s="38"/>
      <c r="K12" s="39"/>
      <c r="L12" s="39"/>
      <c r="M12" s="39"/>
      <c r="N12" s="40"/>
      <c r="O12" s="42">
        <v>0</v>
      </c>
    </row>
    <row r="13" spans="1:23" ht="16">
      <c r="B13" s="39"/>
      <c r="C13" s="39"/>
      <c r="D13" s="39"/>
      <c r="E13" s="40"/>
      <c r="F13" s="41"/>
      <c r="G13" s="42">
        <v>0</v>
      </c>
      <c r="I13" s="38"/>
      <c r="K13" s="39"/>
      <c r="L13" s="39"/>
      <c r="M13" s="39"/>
      <c r="N13" s="40"/>
      <c r="O13" s="42">
        <v>0</v>
      </c>
    </row>
    <row r="14" spans="1:23" ht="16">
      <c r="B14" s="39"/>
      <c r="C14" s="39"/>
      <c r="D14" s="39"/>
      <c r="E14" s="40"/>
      <c r="F14" s="41"/>
      <c r="G14" s="42">
        <v>0</v>
      </c>
      <c r="I14" s="38"/>
      <c r="K14" s="39"/>
      <c r="L14" s="39"/>
      <c r="M14" s="39"/>
      <c r="N14" s="40"/>
      <c r="O14" s="42">
        <v>0</v>
      </c>
    </row>
    <row r="15" spans="1:23" ht="16">
      <c r="B15" s="39"/>
      <c r="C15" s="39"/>
      <c r="D15" s="39"/>
      <c r="E15" s="40"/>
      <c r="F15" s="41"/>
      <c r="G15" s="42">
        <v>0</v>
      </c>
      <c r="I15" s="38"/>
      <c r="K15" s="39"/>
      <c r="L15" s="39"/>
      <c r="M15" s="39"/>
      <c r="N15" s="40"/>
      <c r="O15" s="42"/>
    </row>
    <row r="16" spans="1:23" ht="16">
      <c r="B16" s="39"/>
      <c r="C16" s="39"/>
      <c r="D16" s="39"/>
      <c r="E16" s="40"/>
      <c r="F16" s="41"/>
      <c r="G16" s="42">
        <v>0</v>
      </c>
      <c r="I16" s="38"/>
      <c r="K16" s="39"/>
      <c r="L16" s="39"/>
      <c r="M16" s="39"/>
      <c r="N16" s="40"/>
      <c r="O16" s="42"/>
    </row>
    <row r="17" spans="2:17" ht="16">
      <c r="B17" s="39"/>
      <c r="C17" s="39"/>
      <c r="D17" s="39"/>
      <c r="E17" s="40"/>
      <c r="F17" s="41"/>
      <c r="G17" s="42">
        <v>0</v>
      </c>
      <c r="I17" s="38"/>
      <c r="K17" s="39"/>
      <c r="L17" s="39"/>
      <c r="M17" s="39"/>
      <c r="N17" s="40"/>
      <c r="O17" s="42"/>
    </row>
    <row r="18" spans="2:17" ht="16">
      <c r="B18" s="39"/>
      <c r="C18" s="39"/>
      <c r="D18" s="39"/>
      <c r="E18" s="40"/>
      <c r="F18" s="41"/>
      <c r="G18" s="42">
        <v>0</v>
      </c>
      <c r="I18" s="38"/>
      <c r="K18" s="39"/>
      <c r="L18" s="39"/>
      <c r="M18" s="39"/>
      <c r="N18" s="40"/>
      <c r="O18" s="42"/>
    </row>
    <row r="19" spans="2:17" ht="16">
      <c r="B19" s="39"/>
      <c r="C19" s="39"/>
      <c r="D19" s="39"/>
      <c r="E19" s="40"/>
      <c r="F19" s="41"/>
      <c r="G19" s="42">
        <v>0</v>
      </c>
      <c r="I19" s="38"/>
      <c r="K19" s="39"/>
      <c r="L19" s="39"/>
      <c r="M19" s="39"/>
      <c r="N19" s="40"/>
      <c r="O19" s="42"/>
    </row>
    <row r="20" spans="2:17" ht="16">
      <c r="B20" s="39"/>
      <c r="C20" s="39"/>
      <c r="D20" s="39"/>
      <c r="E20" s="40"/>
      <c r="F20" s="41"/>
      <c r="G20" s="42">
        <v>0</v>
      </c>
      <c r="I20" s="38"/>
      <c r="K20" s="39"/>
      <c r="L20" s="39"/>
      <c r="M20" s="39"/>
      <c r="N20" s="40"/>
      <c r="O20" s="42"/>
    </row>
    <row r="21" spans="2:17" ht="16">
      <c r="B21" s="39"/>
      <c r="C21" s="39"/>
      <c r="D21" s="39"/>
      <c r="E21" s="40"/>
      <c r="F21" s="41"/>
      <c r="G21" s="42">
        <v>0</v>
      </c>
      <c r="I21" s="38"/>
      <c r="K21" s="39"/>
      <c r="L21" s="39"/>
      <c r="M21" s="39"/>
      <c r="N21" s="40"/>
      <c r="O21" s="42"/>
    </row>
    <row r="22" spans="2:17" ht="16">
      <c r="B22" s="39"/>
      <c r="C22" s="39"/>
      <c r="D22" s="39"/>
      <c r="E22" s="40"/>
      <c r="F22" s="41"/>
      <c r="G22" s="42">
        <v>0</v>
      </c>
      <c r="I22" s="38"/>
      <c r="K22" s="39"/>
      <c r="L22" s="39"/>
      <c r="M22" s="39"/>
      <c r="N22" s="40"/>
      <c r="O22" s="42"/>
    </row>
    <row r="23" spans="2:17" ht="16">
      <c r="B23" s="39"/>
      <c r="C23" s="39"/>
      <c r="D23" s="39"/>
      <c r="E23" s="40"/>
      <c r="F23" s="41"/>
      <c r="G23" s="42">
        <v>0</v>
      </c>
      <c r="I23" s="38"/>
      <c r="K23" s="39"/>
      <c r="L23" s="39"/>
      <c r="M23" s="39"/>
      <c r="N23" s="40"/>
      <c r="O23" s="42"/>
    </row>
    <row r="24" spans="2:17" ht="16">
      <c r="B24" s="39"/>
      <c r="C24" s="39"/>
      <c r="D24" s="39"/>
      <c r="E24" s="40"/>
      <c r="F24" s="41"/>
      <c r="G24" s="42">
        <v>0</v>
      </c>
      <c r="I24" s="38"/>
      <c r="K24" s="39"/>
      <c r="L24" s="39"/>
      <c r="M24" s="39"/>
      <c r="N24" s="40"/>
      <c r="O24" s="42"/>
    </row>
    <row r="25" spans="2:17" ht="16">
      <c r="B25" s="39"/>
      <c r="C25" s="39"/>
      <c r="D25" s="39"/>
      <c r="E25" s="40"/>
      <c r="F25" s="41"/>
      <c r="G25" s="42">
        <v>0</v>
      </c>
      <c r="I25" s="38"/>
      <c r="K25" s="39"/>
      <c r="L25" s="39"/>
      <c r="M25" s="39"/>
      <c r="N25" s="40"/>
      <c r="O25" s="42"/>
      <c r="Q25" s="89" t="s">
        <v>12</v>
      </c>
    </row>
    <row r="26" spans="2:17" ht="16">
      <c r="B26" s="39"/>
      <c r="C26" s="39"/>
      <c r="D26" s="39"/>
      <c r="E26" s="40"/>
      <c r="F26" s="41"/>
      <c r="G26" s="42">
        <v>0</v>
      </c>
      <c r="I26" s="38"/>
      <c r="K26" s="39"/>
      <c r="L26" s="39"/>
      <c r="M26" s="39"/>
      <c r="N26" s="40"/>
      <c r="O26" s="42"/>
      <c r="Q26" s="89"/>
    </row>
    <row r="27" spans="2:17" ht="16">
      <c r="B27" s="39" t="s">
        <v>1</v>
      </c>
      <c r="C27" s="39"/>
      <c r="D27" s="39"/>
      <c r="E27" s="40"/>
      <c r="F27" s="43"/>
      <c r="G27" s="44">
        <f>SUBTOTAL(109,Table1597[Cost])</f>
        <v>0</v>
      </c>
      <c r="I27" s="38"/>
      <c r="K27" s="39" t="s">
        <v>1</v>
      </c>
      <c r="L27" s="39"/>
      <c r="M27" s="39"/>
      <c r="N27" s="39"/>
      <c r="O27" s="45">
        <f>SUBTOTAL(109,Table17109[Amount])</f>
        <v>0</v>
      </c>
      <c r="Q27" s="89"/>
    </row>
    <row r="28" spans="2:17" ht="16">
      <c r="B28" s="39"/>
      <c r="C28" s="39"/>
      <c r="D28" s="39"/>
      <c r="E28" s="40"/>
      <c r="F28" s="41"/>
      <c r="G28" s="42"/>
      <c r="I28" s="38"/>
      <c r="K28" s="39"/>
      <c r="L28" s="39"/>
      <c r="M28" s="39"/>
      <c r="N28" s="40"/>
      <c r="O28" s="42"/>
      <c r="Q28" s="89"/>
    </row>
    <row r="29" spans="2:17" ht="16" customHeight="1">
      <c r="B29" s="39"/>
      <c r="C29" s="39"/>
      <c r="D29" s="39"/>
      <c r="E29" s="40"/>
      <c r="F29" s="41"/>
      <c r="G29" s="42"/>
      <c r="I29" s="38"/>
      <c r="K29" s="39"/>
      <c r="L29" s="39"/>
      <c r="M29" s="39"/>
      <c r="N29" s="40"/>
      <c r="O29" s="42"/>
      <c r="Q29" s="89"/>
    </row>
    <row r="30" spans="2:17" ht="16">
      <c r="B30" s="39"/>
      <c r="C30" s="39"/>
      <c r="D30" s="39"/>
      <c r="E30" s="40"/>
      <c r="F30" s="41"/>
      <c r="G30" s="42"/>
      <c r="I30" s="38"/>
      <c r="K30" s="39"/>
      <c r="L30" s="39"/>
      <c r="M30" s="39"/>
      <c r="N30" s="40"/>
      <c r="O30" s="42"/>
      <c r="P30" s="2"/>
      <c r="Q30" s="89"/>
    </row>
    <row r="31" spans="2:17" ht="16">
      <c r="B31" s="39"/>
      <c r="C31" s="39"/>
      <c r="D31" s="39"/>
      <c r="E31" s="40"/>
      <c r="F31" s="41"/>
      <c r="G31" s="42"/>
      <c r="I31" s="38"/>
      <c r="K31" s="39"/>
      <c r="L31" s="39"/>
      <c r="M31" s="39"/>
      <c r="N31" s="40"/>
      <c r="O31" s="42"/>
      <c r="P31" s="94" t="s">
        <v>13</v>
      </c>
      <c r="Q31" s="89"/>
    </row>
    <row r="32" spans="2:17" ht="16">
      <c r="B32" s="39"/>
      <c r="C32" s="39"/>
      <c r="D32" s="39"/>
      <c r="E32" s="40"/>
      <c r="F32" s="41"/>
      <c r="G32" s="42"/>
      <c r="I32" s="38"/>
      <c r="K32" s="39"/>
      <c r="L32" s="39"/>
      <c r="M32" s="39"/>
      <c r="N32" s="40"/>
      <c r="O32" s="42"/>
      <c r="P32" s="94"/>
      <c r="Q32" s="89"/>
    </row>
    <row r="33" spans="1:17" ht="16">
      <c r="B33" s="39"/>
      <c r="C33" s="39"/>
      <c r="D33" s="39"/>
      <c r="E33" s="40"/>
      <c r="F33" s="41"/>
      <c r="G33" s="42"/>
      <c r="I33" s="38"/>
      <c r="K33" s="39"/>
      <c r="L33" s="39"/>
      <c r="M33" s="39"/>
      <c r="N33" s="40"/>
      <c r="O33" s="42"/>
      <c r="P33" s="2"/>
      <c r="Q33" s="89"/>
    </row>
    <row r="34" spans="1:17" ht="16">
      <c r="I34" s="38"/>
      <c r="K34" s="39"/>
      <c r="L34" s="39"/>
      <c r="M34" s="39"/>
      <c r="N34" s="40"/>
      <c r="O34" s="42"/>
    </row>
    <row r="35" spans="1:17" ht="19">
      <c r="B35" s="11" t="s">
        <v>28</v>
      </c>
      <c r="C35" s="8"/>
      <c r="D35" s="8"/>
      <c r="E35" s="8"/>
      <c r="F35" s="8"/>
      <c r="I35" s="38"/>
      <c r="K35" s="11" t="s">
        <v>28</v>
      </c>
      <c r="L35" s="8"/>
      <c r="M35" s="8"/>
      <c r="N35" s="8"/>
      <c r="O35" s="8"/>
    </row>
    <row r="36" spans="1:17" s="8" customFormat="1" ht="19">
      <c r="A36" s="1"/>
      <c r="B36" s="46" t="s">
        <v>4</v>
      </c>
      <c r="C36" s="46" t="s">
        <v>8</v>
      </c>
      <c r="D36" s="49" t="s">
        <v>3</v>
      </c>
      <c r="E36" s="50" t="s">
        <v>6</v>
      </c>
      <c r="F36" s="47" t="s">
        <v>7</v>
      </c>
      <c r="G36" s="48" t="s">
        <v>5</v>
      </c>
      <c r="I36" s="38"/>
      <c r="K36" s="46" t="s">
        <v>4</v>
      </c>
      <c r="L36" s="46" t="s">
        <v>8</v>
      </c>
      <c r="M36" s="49" t="s">
        <v>3</v>
      </c>
      <c r="N36" s="50" t="s">
        <v>6</v>
      </c>
      <c r="O36" s="48" t="s">
        <v>10</v>
      </c>
    </row>
    <row r="37" spans="1:17" ht="16">
      <c r="B37" s="39"/>
      <c r="C37" s="39"/>
      <c r="D37" s="39"/>
      <c r="E37" s="40"/>
      <c r="F37" s="41"/>
      <c r="G37" s="42">
        <v>0</v>
      </c>
      <c r="I37" s="38"/>
      <c r="K37" s="39"/>
      <c r="L37" s="39"/>
      <c r="M37" s="39"/>
      <c r="N37" s="40"/>
      <c r="O37" s="42">
        <v>0</v>
      </c>
    </row>
    <row r="38" spans="1:17" ht="16">
      <c r="B38" s="39"/>
      <c r="C38" s="39"/>
      <c r="D38" s="39"/>
      <c r="E38" s="40"/>
      <c r="F38" s="41"/>
      <c r="G38" s="42">
        <v>0</v>
      </c>
      <c r="I38" s="38"/>
      <c r="K38" s="39"/>
      <c r="L38" s="39"/>
      <c r="M38" s="39"/>
      <c r="N38" s="40"/>
      <c r="O38" s="42">
        <v>0</v>
      </c>
    </row>
    <row r="39" spans="1:17" ht="16">
      <c r="B39" s="39"/>
      <c r="C39" s="39"/>
      <c r="D39" s="39"/>
      <c r="E39" s="40"/>
      <c r="F39" s="41"/>
      <c r="G39" s="42">
        <v>0</v>
      </c>
      <c r="I39" s="38"/>
      <c r="K39" s="39"/>
      <c r="L39" s="39"/>
      <c r="M39" s="39"/>
      <c r="N39" s="40"/>
      <c r="O39" s="42">
        <v>0</v>
      </c>
    </row>
    <row r="40" spans="1:17" ht="16">
      <c r="B40" s="39"/>
      <c r="C40" s="39"/>
      <c r="D40" s="39"/>
      <c r="E40" s="40"/>
      <c r="F40" s="41"/>
      <c r="G40" s="42">
        <v>0</v>
      </c>
      <c r="I40" s="38"/>
      <c r="K40" s="39"/>
      <c r="L40" s="39"/>
      <c r="M40" s="39"/>
      <c r="N40" s="40"/>
      <c r="O40" s="42">
        <v>0</v>
      </c>
    </row>
    <row r="41" spans="1:17" ht="16">
      <c r="B41" s="39"/>
      <c r="C41" s="39"/>
      <c r="D41" s="39"/>
      <c r="E41" s="40"/>
      <c r="F41" s="41"/>
      <c r="G41" s="42">
        <v>0</v>
      </c>
      <c r="I41" s="38"/>
      <c r="K41" s="39"/>
      <c r="L41" s="39"/>
      <c r="M41" s="39"/>
      <c r="N41" s="40"/>
      <c r="O41" s="42">
        <v>0</v>
      </c>
    </row>
    <row r="42" spans="1:17" ht="16">
      <c r="B42" s="39"/>
      <c r="C42" s="39"/>
      <c r="D42" s="39"/>
      <c r="E42" s="40"/>
      <c r="F42" s="41"/>
      <c r="G42" s="42">
        <v>0</v>
      </c>
      <c r="I42" s="38"/>
      <c r="K42" s="39"/>
      <c r="L42" s="39"/>
      <c r="M42" s="39"/>
      <c r="N42" s="40"/>
      <c r="O42" s="42">
        <v>0</v>
      </c>
    </row>
    <row r="43" spans="1:17" s="8" customFormat="1" ht="19">
      <c r="A43" s="1"/>
      <c r="B43" s="39"/>
      <c r="C43" s="39"/>
      <c r="D43" s="39"/>
      <c r="E43" s="40"/>
      <c r="F43" s="41"/>
      <c r="G43" s="42">
        <v>0</v>
      </c>
      <c r="I43" s="38"/>
      <c r="K43" s="39"/>
      <c r="L43" s="39"/>
      <c r="M43" s="39"/>
      <c r="N43" s="40"/>
      <c r="O43" s="42">
        <v>0</v>
      </c>
    </row>
    <row r="44" spans="1:17" ht="16">
      <c r="B44" s="39"/>
      <c r="C44" s="39"/>
      <c r="D44" s="39"/>
      <c r="E44" s="40"/>
      <c r="F44" s="41"/>
      <c r="G44" s="42">
        <v>0</v>
      </c>
      <c r="I44" s="38"/>
      <c r="K44" s="39"/>
      <c r="L44" s="39"/>
      <c r="M44" s="39"/>
      <c r="N44" s="40"/>
      <c r="O44" s="42">
        <v>0</v>
      </c>
    </row>
    <row r="45" spans="1:17" ht="16">
      <c r="B45" s="39"/>
      <c r="C45" s="39"/>
      <c r="D45" s="39"/>
      <c r="E45" s="40"/>
      <c r="F45" s="41"/>
      <c r="G45" s="42">
        <v>0</v>
      </c>
      <c r="I45" s="38"/>
      <c r="K45" s="39"/>
      <c r="L45" s="39"/>
      <c r="M45" s="39"/>
      <c r="N45" s="40"/>
      <c r="O45" s="42">
        <v>0</v>
      </c>
    </row>
    <row r="46" spans="1:17" ht="16">
      <c r="B46" s="39"/>
      <c r="C46" s="39"/>
      <c r="D46" s="39"/>
      <c r="E46" s="40"/>
      <c r="F46" s="41"/>
      <c r="G46" s="42">
        <v>0</v>
      </c>
      <c r="I46" s="38"/>
      <c r="K46" s="39"/>
      <c r="L46" s="39"/>
      <c r="M46" s="39"/>
      <c r="N46" s="40"/>
      <c r="O46" s="42">
        <v>0</v>
      </c>
    </row>
    <row r="47" spans="1:17" ht="16">
      <c r="B47" s="39"/>
      <c r="C47" s="39"/>
      <c r="D47" s="39"/>
      <c r="E47" s="40"/>
      <c r="F47" s="41"/>
      <c r="G47" s="42">
        <v>0</v>
      </c>
      <c r="I47" s="38"/>
      <c r="K47" s="39"/>
      <c r="L47" s="39"/>
      <c r="M47" s="39"/>
      <c r="N47" s="40"/>
      <c r="O47" s="42">
        <v>0</v>
      </c>
    </row>
    <row r="48" spans="1:17" ht="16">
      <c r="B48" s="39"/>
      <c r="C48" s="39"/>
      <c r="D48" s="39"/>
      <c r="E48" s="40"/>
      <c r="F48" s="41"/>
      <c r="G48" s="42">
        <v>0</v>
      </c>
      <c r="I48" s="38"/>
      <c r="K48" s="39"/>
      <c r="L48" s="39"/>
      <c r="M48" s="39"/>
      <c r="N48" s="40"/>
      <c r="O48" s="42">
        <v>0</v>
      </c>
    </row>
    <row r="49" spans="1:16" ht="16">
      <c r="B49" s="39"/>
      <c r="C49" s="39"/>
      <c r="D49" s="39"/>
      <c r="E49" s="40"/>
      <c r="F49" s="41"/>
      <c r="G49" s="42">
        <v>0</v>
      </c>
      <c r="I49" s="38"/>
      <c r="K49" s="39"/>
      <c r="L49" s="39"/>
      <c r="M49" s="39"/>
      <c r="N49" s="40"/>
      <c r="O49" s="42">
        <v>0</v>
      </c>
    </row>
    <row r="50" spans="1:16" s="8" customFormat="1" ht="19">
      <c r="A50" s="1"/>
      <c r="B50" s="39"/>
      <c r="C50" s="39"/>
      <c r="D50" s="39"/>
      <c r="E50" s="40"/>
      <c r="F50" s="41"/>
      <c r="G50" s="42">
        <v>0</v>
      </c>
      <c r="I50" s="38"/>
      <c r="K50" s="39"/>
      <c r="L50" s="39"/>
      <c r="M50" s="39"/>
      <c r="N50" s="40"/>
      <c r="O50" s="42">
        <v>0</v>
      </c>
      <c r="P50" s="20"/>
    </row>
    <row r="51" spans="1:16" ht="16">
      <c r="B51" s="39"/>
      <c r="C51" s="39"/>
      <c r="D51" s="39"/>
      <c r="E51" s="40"/>
      <c r="F51" s="41"/>
      <c r="G51" s="42">
        <v>0</v>
      </c>
      <c r="I51" s="38"/>
    </row>
    <row r="52" spans="1:16" ht="16">
      <c r="B52" s="39" t="s">
        <v>1</v>
      </c>
      <c r="C52" s="39"/>
      <c r="D52" s="39"/>
      <c r="E52" s="40"/>
      <c r="F52" s="43"/>
      <c r="G52" s="44">
        <f>SUBTOTAL(109,Table152398[Cost])</f>
        <v>0</v>
      </c>
      <c r="I52" s="38"/>
      <c r="K52" s="39" t="s">
        <v>1</v>
      </c>
      <c r="L52" s="39"/>
      <c r="M52" s="39"/>
      <c r="N52" s="40"/>
      <c r="O52" s="44">
        <f>SUBTOTAL(109,Table1812110[Amount])</f>
        <v>0</v>
      </c>
    </row>
    <row r="53" spans="1:16" ht="16">
      <c r="B53" s="39"/>
      <c r="C53" s="39"/>
      <c r="D53" s="39"/>
      <c r="E53" s="40"/>
      <c r="F53" s="41"/>
      <c r="G53" s="42"/>
      <c r="I53" s="38"/>
      <c r="K53" s="39"/>
      <c r="L53" s="39"/>
      <c r="M53" s="39"/>
      <c r="N53" s="40"/>
      <c r="O53" s="42"/>
    </row>
    <row r="54" spans="1:16" ht="16">
      <c r="B54" s="39"/>
      <c r="C54" s="39"/>
      <c r="D54" s="39"/>
      <c r="E54" s="40"/>
      <c r="F54" s="41"/>
      <c r="G54" s="42"/>
      <c r="I54" s="38"/>
      <c r="K54" s="39"/>
      <c r="L54" s="39"/>
      <c r="M54" s="39"/>
      <c r="N54" s="40"/>
      <c r="O54" s="42"/>
    </row>
    <row r="55" spans="1:16" ht="16">
      <c r="B55" s="39"/>
      <c r="C55" s="39"/>
      <c r="D55" s="39"/>
      <c r="E55" s="40"/>
      <c r="F55" s="41"/>
      <c r="G55" s="42"/>
      <c r="I55" s="38"/>
      <c r="K55" s="39"/>
      <c r="L55" s="39"/>
      <c r="M55" s="39"/>
      <c r="N55" s="40"/>
      <c r="O55" s="42"/>
    </row>
    <row r="56" spans="1:16" ht="16">
      <c r="B56" s="39"/>
      <c r="C56" s="39"/>
      <c r="D56" s="39"/>
      <c r="E56" s="40"/>
      <c r="F56" s="43"/>
      <c r="G56" s="44"/>
      <c r="I56" s="38"/>
    </row>
    <row r="57" spans="1:16" ht="16">
      <c r="B57" s="39"/>
      <c r="C57" s="39"/>
      <c r="D57" s="39"/>
      <c r="E57" s="40"/>
      <c r="F57" s="41"/>
      <c r="G57" s="42"/>
      <c r="I57" s="38"/>
    </row>
    <row r="58" spans="1:16" ht="16">
      <c r="B58" s="39"/>
      <c r="C58" s="39"/>
      <c r="D58" s="39"/>
      <c r="E58" s="40"/>
      <c r="F58" s="41"/>
      <c r="G58" s="42"/>
      <c r="I58" s="38"/>
    </row>
    <row r="59" spans="1:16" ht="16">
      <c r="B59" s="39"/>
      <c r="C59" s="39"/>
      <c r="D59" s="39"/>
      <c r="E59" s="40"/>
      <c r="F59" s="41"/>
      <c r="G59" s="42"/>
      <c r="I59" s="38"/>
    </row>
    <row r="60" spans="1:16" ht="19">
      <c r="B60" s="11" t="s">
        <v>29</v>
      </c>
      <c r="C60" s="8"/>
      <c r="D60" s="8"/>
      <c r="E60" s="8"/>
      <c r="F60" s="8"/>
      <c r="I60" s="38"/>
      <c r="K60" s="11" t="s">
        <v>29</v>
      </c>
      <c r="L60" s="8"/>
      <c r="M60" s="8"/>
      <c r="N60" s="8"/>
      <c r="O60" s="8"/>
    </row>
    <row r="61" spans="1:16" ht="18">
      <c r="B61" s="46" t="s">
        <v>4</v>
      </c>
      <c r="C61" s="46" t="s">
        <v>8</v>
      </c>
      <c r="D61" s="49" t="s">
        <v>3</v>
      </c>
      <c r="E61" s="50" t="s">
        <v>6</v>
      </c>
      <c r="F61" s="47" t="s">
        <v>7</v>
      </c>
      <c r="G61" s="48" t="s">
        <v>5</v>
      </c>
      <c r="I61" s="38"/>
      <c r="K61" s="46" t="s">
        <v>4</v>
      </c>
      <c r="L61" s="46" t="s">
        <v>8</v>
      </c>
      <c r="M61" s="49" t="s">
        <v>3</v>
      </c>
      <c r="N61" s="50" t="s">
        <v>6</v>
      </c>
      <c r="O61" s="48" t="s">
        <v>10</v>
      </c>
    </row>
    <row r="62" spans="1:16" ht="16">
      <c r="B62" s="39"/>
      <c r="C62" s="39"/>
      <c r="D62" s="39"/>
      <c r="E62" s="40"/>
      <c r="F62" s="41"/>
      <c r="G62" s="42">
        <v>0</v>
      </c>
      <c r="I62" s="38"/>
      <c r="K62" s="39"/>
      <c r="L62" s="39"/>
      <c r="M62" s="39"/>
      <c r="N62" s="40"/>
      <c r="O62" s="42">
        <v>0</v>
      </c>
    </row>
    <row r="63" spans="1:16" ht="16">
      <c r="B63" s="39"/>
      <c r="C63" s="39"/>
      <c r="D63" s="39"/>
      <c r="E63" s="40"/>
      <c r="F63" s="41"/>
      <c r="G63" s="42">
        <v>0</v>
      </c>
      <c r="I63" s="38"/>
      <c r="K63" s="39"/>
      <c r="L63" s="39"/>
      <c r="M63" s="39"/>
      <c r="N63" s="40"/>
      <c r="O63" s="42">
        <v>0</v>
      </c>
    </row>
    <row r="64" spans="1:16" ht="16">
      <c r="B64" s="39"/>
      <c r="C64" s="39"/>
      <c r="D64" s="39"/>
      <c r="E64" s="40"/>
      <c r="F64" s="41"/>
      <c r="G64" s="42">
        <v>0</v>
      </c>
      <c r="I64" s="38"/>
      <c r="K64" s="39"/>
      <c r="L64" s="39"/>
      <c r="M64" s="39"/>
      <c r="N64" s="40"/>
      <c r="O64" s="42">
        <v>0</v>
      </c>
    </row>
    <row r="65" spans="2:15" ht="16">
      <c r="B65" s="39"/>
      <c r="C65" s="39"/>
      <c r="D65" s="39"/>
      <c r="E65" s="40"/>
      <c r="F65" s="41"/>
      <c r="G65" s="42">
        <v>0</v>
      </c>
      <c r="I65" s="38"/>
      <c r="K65" s="39"/>
      <c r="L65" s="39"/>
      <c r="M65" s="39"/>
      <c r="N65" s="40"/>
      <c r="O65" s="42">
        <v>0</v>
      </c>
    </row>
    <row r="66" spans="2:15" ht="16">
      <c r="B66" s="39"/>
      <c r="C66" s="39"/>
      <c r="D66" s="39"/>
      <c r="E66" s="40"/>
      <c r="F66" s="41"/>
      <c r="G66" s="42">
        <v>0</v>
      </c>
      <c r="I66" s="38"/>
      <c r="K66" s="39"/>
      <c r="L66" s="39"/>
      <c r="M66" s="39"/>
      <c r="N66" s="40"/>
      <c r="O66" s="42">
        <v>0</v>
      </c>
    </row>
    <row r="67" spans="2:15" ht="16">
      <c r="B67" s="39"/>
      <c r="C67" s="39"/>
      <c r="D67" s="39"/>
      <c r="E67" s="40"/>
      <c r="F67" s="41"/>
      <c r="G67" s="42">
        <v>0</v>
      </c>
      <c r="I67" s="38"/>
      <c r="K67" s="39"/>
      <c r="L67" s="39"/>
      <c r="M67" s="39"/>
      <c r="N67" s="40"/>
      <c r="O67" s="42">
        <v>0</v>
      </c>
    </row>
    <row r="68" spans="2:15" ht="16">
      <c r="B68" s="39"/>
      <c r="C68" s="39"/>
      <c r="D68" s="39"/>
      <c r="E68" s="40"/>
      <c r="F68" s="41"/>
      <c r="G68" s="42">
        <v>0</v>
      </c>
      <c r="I68" s="38"/>
      <c r="K68" s="39"/>
      <c r="L68" s="39"/>
      <c r="M68" s="39"/>
      <c r="N68" s="40"/>
      <c r="O68" s="42">
        <v>0</v>
      </c>
    </row>
    <row r="69" spans="2:15" ht="16">
      <c r="B69" s="39"/>
      <c r="C69" s="39"/>
      <c r="D69" s="39"/>
      <c r="E69" s="40"/>
      <c r="F69" s="41"/>
      <c r="G69" s="42">
        <v>0</v>
      </c>
      <c r="I69" s="38"/>
      <c r="K69" s="39"/>
      <c r="L69" s="39"/>
      <c r="M69" s="39"/>
      <c r="N69" s="40"/>
      <c r="O69" s="42">
        <v>0</v>
      </c>
    </row>
    <row r="70" spans="2:15" ht="16">
      <c r="B70" s="39"/>
      <c r="C70" s="39"/>
      <c r="D70" s="39"/>
      <c r="E70" s="40"/>
      <c r="F70" s="41"/>
      <c r="G70" s="42">
        <v>0</v>
      </c>
      <c r="I70" s="38"/>
      <c r="K70" s="39"/>
      <c r="L70" s="39"/>
      <c r="M70" s="39"/>
      <c r="N70" s="40"/>
      <c r="O70" s="42">
        <v>0</v>
      </c>
    </row>
    <row r="71" spans="2:15" ht="16">
      <c r="B71" s="39"/>
      <c r="C71" s="39"/>
      <c r="D71" s="39"/>
      <c r="E71" s="40"/>
      <c r="F71" s="41"/>
      <c r="G71" s="42">
        <v>0</v>
      </c>
      <c r="I71" s="38"/>
      <c r="K71" s="39"/>
      <c r="L71" s="39"/>
      <c r="M71" s="39"/>
      <c r="N71" s="40"/>
      <c r="O71" s="42">
        <v>0</v>
      </c>
    </row>
    <row r="72" spans="2:15" ht="16">
      <c r="B72" s="39"/>
      <c r="C72" s="39"/>
      <c r="D72" s="39"/>
      <c r="E72" s="40"/>
      <c r="F72" s="41"/>
      <c r="G72" s="42">
        <v>0</v>
      </c>
      <c r="I72" s="38"/>
      <c r="K72" s="39"/>
      <c r="L72" s="39"/>
      <c r="M72" s="39"/>
      <c r="N72" s="40"/>
      <c r="O72" s="42">
        <v>0</v>
      </c>
    </row>
    <row r="73" spans="2:15" ht="16">
      <c r="B73" s="39"/>
      <c r="C73" s="39"/>
      <c r="D73" s="39"/>
      <c r="E73" s="40"/>
      <c r="F73" s="41"/>
      <c r="G73" s="42">
        <v>0</v>
      </c>
      <c r="I73" s="38"/>
      <c r="K73" s="39"/>
      <c r="L73" s="39"/>
      <c r="M73" s="39"/>
      <c r="N73" s="40"/>
      <c r="O73" s="42">
        <v>0</v>
      </c>
    </row>
    <row r="74" spans="2:15" ht="16">
      <c r="B74" s="39"/>
      <c r="C74" s="39"/>
      <c r="D74" s="39"/>
      <c r="E74" s="40"/>
      <c r="F74" s="41"/>
      <c r="G74" s="42">
        <v>0</v>
      </c>
      <c r="I74" s="38"/>
      <c r="K74" s="39"/>
      <c r="L74" s="39"/>
      <c r="M74" s="39"/>
      <c r="N74" s="40"/>
      <c r="O74" s="42">
        <v>0</v>
      </c>
    </row>
    <row r="75" spans="2:15" ht="16">
      <c r="B75" s="39"/>
      <c r="C75" s="39"/>
      <c r="D75" s="39"/>
      <c r="E75" s="40"/>
      <c r="F75" s="41"/>
      <c r="G75" s="42">
        <v>0</v>
      </c>
      <c r="I75" s="38"/>
      <c r="K75" s="39"/>
      <c r="L75" s="39"/>
      <c r="M75" s="39"/>
      <c r="N75" s="40"/>
      <c r="O75" s="42">
        <v>0</v>
      </c>
    </row>
    <row r="76" spans="2:15" ht="16">
      <c r="B76" s="39"/>
      <c r="C76" s="39"/>
      <c r="D76" s="39"/>
      <c r="E76" s="40"/>
      <c r="F76" s="41"/>
      <c r="G76" s="42">
        <v>0</v>
      </c>
      <c r="I76" s="38"/>
      <c r="K76" s="39"/>
      <c r="L76" s="39"/>
      <c r="M76" s="39"/>
      <c r="N76" s="40"/>
      <c r="O76" s="42"/>
    </row>
    <row r="77" spans="2:15" ht="16">
      <c r="B77" s="39" t="s">
        <v>1</v>
      </c>
      <c r="C77" s="39"/>
      <c r="D77" s="39"/>
      <c r="E77" s="40"/>
      <c r="F77" s="43"/>
      <c r="G77" s="44">
        <f>SUBTOTAL(109,Table15232499[Cost])</f>
        <v>0</v>
      </c>
      <c r="I77" s="38"/>
      <c r="K77" s="39" t="s">
        <v>1</v>
      </c>
      <c r="L77" s="39"/>
      <c r="M77" s="39"/>
      <c r="N77" s="40"/>
      <c r="O77" s="44">
        <f>SUBTOTAL(109,Table181263111[Amount])</f>
        <v>0</v>
      </c>
    </row>
    <row r="78" spans="2:15" ht="16">
      <c r="B78" s="39"/>
      <c r="C78" s="39"/>
      <c r="D78" s="39"/>
      <c r="E78" s="40"/>
      <c r="F78" s="41"/>
      <c r="G78" s="42"/>
      <c r="I78" s="38"/>
      <c r="K78" s="39"/>
      <c r="L78" s="39"/>
      <c r="M78" s="39"/>
      <c r="N78" s="40"/>
      <c r="O78" s="42"/>
    </row>
    <row r="79" spans="2:15" ht="16">
      <c r="B79" s="39"/>
      <c r="C79" s="39"/>
      <c r="D79" s="39"/>
      <c r="E79" s="40"/>
      <c r="F79" s="41"/>
      <c r="G79" s="42"/>
      <c r="I79" s="38"/>
      <c r="K79" s="39"/>
      <c r="L79" s="39"/>
      <c r="M79" s="39"/>
      <c r="N79" s="40"/>
      <c r="O79" s="42"/>
    </row>
    <row r="80" spans="2:15" ht="16">
      <c r="B80" s="39"/>
      <c r="C80" s="39"/>
      <c r="D80" s="39"/>
      <c r="E80" s="40"/>
      <c r="F80" s="41"/>
      <c r="G80" s="42"/>
      <c r="I80" s="38"/>
      <c r="K80" s="39"/>
      <c r="L80" s="39"/>
      <c r="M80" s="39"/>
      <c r="N80" s="40"/>
      <c r="O80" s="42"/>
    </row>
    <row r="81" spans="2:15" ht="16">
      <c r="B81" s="39"/>
      <c r="C81" s="39"/>
      <c r="D81" s="39"/>
      <c r="E81" s="40"/>
      <c r="F81" s="41"/>
      <c r="G81" s="42"/>
      <c r="I81" s="38"/>
      <c r="K81" s="39"/>
      <c r="L81" s="39"/>
      <c r="M81" s="39"/>
      <c r="N81" s="40"/>
      <c r="O81" s="42"/>
    </row>
    <row r="82" spans="2:15" ht="16">
      <c r="B82" s="39"/>
      <c r="C82" s="39"/>
      <c r="D82" s="39"/>
      <c r="E82" s="40"/>
      <c r="F82" s="41"/>
      <c r="G82" s="42"/>
      <c r="I82" s="38"/>
      <c r="K82" s="39"/>
      <c r="L82" s="39"/>
      <c r="M82" s="39"/>
      <c r="N82" s="40"/>
      <c r="O82" s="42"/>
    </row>
    <row r="83" spans="2:15" ht="16">
      <c r="B83" s="39"/>
      <c r="C83" s="39"/>
      <c r="D83" s="39"/>
      <c r="E83" s="40"/>
      <c r="F83" s="41"/>
      <c r="G83" s="42"/>
      <c r="I83" s="38"/>
      <c r="K83" s="39"/>
      <c r="L83" s="39"/>
      <c r="M83" s="39"/>
      <c r="N83" s="40"/>
      <c r="O83" s="42"/>
    </row>
    <row r="84" spans="2:15" ht="16">
      <c r="B84" s="39"/>
      <c r="C84" s="39"/>
      <c r="D84" s="39"/>
      <c r="E84" s="40"/>
      <c r="F84" s="41"/>
      <c r="G84" s="42"/>
      <c r="I84" s="38"/>
      <c r="K84" s="39"/>
      <c r="L84" s="39"/>
      <c r="M84" s="39"/>
      <c r="N84" s="40"/>
      <c r="O84" s="42"/>
    </row>
    <row r="85" spans="2:15" ht="19">
      <c r="B85" s="11" t="s">
        <v>30</v>
      </c>
      <c r="C85" s="8"/>
      <c r="D85" s="8"/>
      <c r="E85" s="8"/>
      <c r="F85" s="8"/>
      <c r="I85" s="38"/>
      <c r="K85" s="11" t="s">
        <v>30</v>
      </c>
      <c r="L85" s="8"/>
      <c r="M85" s="8"/>
      <c r="N85" s="8"/>
      <c r="O85" s="8"/>
    </row>
    <row r="86" spans="2:15" ht="18">
      <c r="B86" s="46" t="s">
        <v>4</v>
      </c>
      <c r="C86" s="46" t="s">
        <v>8</v>
      </c>
      <c r="D86" s="49" t="s">
        <v>3</v>
      </c>
      <c r="E86" s="50" t="s">
        <v>6</v>
      </c>
      <c r="F86" s="47" t="s">
        <v>7</v>
      </c>
      <c r="G86" s="48" t="s">
        <v>5</v>
      </c>
      <c r="I86" s="38"/>
      <c r="K86" s="46" t="s">
        <v>4</v>
      </c>
      <c r="L86" s="46" t="s">
        <v>8</v>
      </c>
      <c r="M86" s="49" t="s">
        <v>3</v>
      </c>
      <c r="N86" s="50" t="s">
        <v>6</v>
      </c>
      <c r="O86" s="48" t="s">
        <v>10</v>
      </c>
    </row>
    <row r="87" spans="2:15" ht="16">
      <c r="B87" s="39"/>
      <c r="C87" s="39"/>
      <c r="D87" s="39"/>
      <c r="E87" s="40"/>
      <c r="F87" s="41"/>
      <c r="G87" s="42">
        <v>0</v>
      </c>
      <c r="I87" s="38"/>
      <c r="K87" s="39"/>
      <c r="L87" s="39"/>
      <c r="M87" s="39"/>
      <c r="N87" s="40"/>
      <c r="O87" s="42">
        <v>0</v>
      </c>
    </row>
    <row r="88" spans="2:15" ht="16">
      <c r="B88" s="39"/>
      <c r="C88" s="39"/>
      <c r="D88" s="39"/>
      <c r="E88" s="40"/>
      <c r="F88" s="41"/>
      <c r="G88" s="42">
        <v>0</v>
      </c>
      <c r="I88" s="38"/>
      <c r="K88" s="39"/>
      <c r="L88" s="39"/>
      <c r="M88" s="39"/>
      <c r="N88" s="40"/>
      <c r="O88" s="42">
        <v>0</v>
      </c>
    </row>
    <row r="89" spans="2:15" ht="16">
      <c r="B89" s="39"/>
      <c r="C89" s="39"/>
      <c r="D89" s="39"/>
      <c r="E89" s="40"/>
      <c r="F89" s="41"/>
      <c r="G89" s="42">
        <v>0</v>
      </c>
      <c r="I89" s="38"/>
      <c r="K89" s="39"/>
      <c r="L89" s="39"/>
      <c r="M89" s="39"/>
      <c r="N89" s="40"/>
      <c r="O89" s="42">
        <v>0</v>
      </c>
    </row>
    <row r="90" spans="2:15" ht="16">
      <c r="B90" s="39"/>
      <c r="C90" s="39"/>
      <c r="D90" s="39"/>
      <c r="E90" s="40"/>
      <c r="F90" s="41"/>
      <c r="G90" s="42">
        <v>0</v>
      </c>
      <c r="I90" s="38"/>
      <c r="K90" s="39"/>
      <c r="L90" s="39"/>
      <c r="M90" s="39"/>
      <c r="N90" s="40"/>
      <c r="O90" s="42">
        <v>0</v>
      </c>
    </row>
    <row r="91" spans="2:15" ht="16">
      <c r="B91" s="39"/>
      <c r="C91" s="39"/>
      <c r="D91" s="39"/>
      <c r="E91" s="40"/>
      <c r="F91" s="41"/>
      <c r="G91" s="42">
        <v>0</v>
      </c>
      <c r="I91" s="38"/>
      <c r="K91" s="39"/>
      <c r="L91" s="39"/>
      <c r="M91" s="39"/>
      <c r="N91" s="40"/>
      <c r="O91" s="42">
        <v>0</v>
      </c>
    </row>
    <row r="92" spans="2:15" ht="16">
      <c r="B92" s="39"/>
      <c r="C92" s="39"/>
      <c r="D92" s="39"/>
      <c r="E92" s="40"/>
      <c r="F92" s="41"/>
      <c r="G92" s="42">
        <v>0</v>
      </c>
      <c r="I92" s="38"/>
      <c r="K92" s="39"/>
      <c r="L92" s="39"/>
      <c r="M92" s="39"/>
      <c r="N92" s="40"/>
      <c r="O92" s="42">
        <v>0</v>
      </c>
    </row>
    <row r="93" spans="2:15" ht="16">
      <c r="B93" s="39"/>
      <c r="C93" s="39"/>
      <c r="D93" s="39"/>
      <c r="E93" s="40"/>
      <c r="F93" s="41"/>
      <c r="G93" s="42">
        <v>0</v>
      </c>
      <c r="I93" s="38"/>
      <c r="K93" s="39"/>
      <c r="L93" s="39"/>
      <c r="M93" s="39"/>
      <c r="N93" s="40"/>
      <c r="O93" s="42">
        <v>0</v>
      </c>
    </row>
    <row r="94" spans="2:15" ht="16">
      <c r="B94" s="39"/>
      <c r="C94" s="39"/>
      <c r="D94" s="39"/>
      <c r="E94" s="40"/>
      <c r="F94" s="41"/>
      <c r="G94" s="42">
        <v>0</v>
      </c>
      <c r="I94" s="38"/>
      <c r="K94" s="39"/>
      <c r="L94" s="39"/>
      <c r="M94" s="39"/>
      <c r="N94" s="40"/>
      <c r="O94" s="42">
        <v>0</v>
      </c>
    </row>
    <row r="95" spans="2:15" ht="16">
      <c r="B95" s="39"/>
      <c r="C95" s="39"/>
      <c r="D95" s="39"/>
      <c r="E95" s="40"/>
      <c r="F95" s="41"/>
      <c r="G95" s="42">
        <v>0</v>
      </c>
      <c r="I95" s="38"/>
      <c r="K95" s="39"/>
      <c r="L95" s="39"/>
      <c r="M95" s="39"/>
      <c r="N95" s="40"/>
      <c r="O95" s="42">
        <v>0</v>
      </c>
    </row>
    <row r="96" spans="2:15" ht="16">
      <c r="B96" s="39"/>
      <c r="C96" s="39"/>
      <c r="D96" s="39"/>
      <c r="E96" s="40"/>
      <c r="F96" s="41"/>
      <c r="G96" s="42">
        <v>0</v>
      </c>
      <c r="I96" s="38"/>
      <c r="K96" s="39"/>
      <c r="L96" s="39"/>
      <c r="M96" s="39"/>
      <c r="N96" s="40"/>
      <c r="O96" s="42">
        <v>0</v>
      </c>
    </row>
    <row r="97" spans="2:15" ht="16">
      <c r="B97" s="39"/>
      <c r="C97" s="39"/>
      <c r="D97" s="39"/>
      <c r="E97" s="40"/>
      <c r="F97" s="41"/>
      <c r="G97" s="42">
        <v>0</v>
      </c>
      <c r="I97" s="38"/>
      <c r="K97" s="39"/>
      <c r="L97" s="39"/>
      <c r="M97" s="39"/>
      <c r="N97" s="40"/>
      <c r="O97" s="42">
        <v>0</v>
      </c>
    </row>
    <row r="98" spans="2:15" ht="16">
      <c r="B98" s="39"/>
      <c r="C98" s="39"/>
      <c r="D98" s="39"/>
      <c r="E98" s="40"/>
      <c r="F98" s="41"/>
      <c r="G98" s="42">
        <v>0</v>
      </c>
      <c r="I98" s="38"/>
      <c r="K98" s="39"/>
      <c r="L98" s="39"/>
      <c r="M98" s="39"/>
      <c r="N98" s="40"/>
      <c r="O98" s="42">
        <v>0</v>
      </c>
    </row>
    <row r="99" spans="2:15" ht="16">
      <c r="B99" s="39"/>
      <c r="C99" s="39"/>
      <c r="D99" s="39"/>
      <c r="E99" s="40"/>
      <c r="F99" s="41"/>
      <c r="G99" s="42">
        <v>0</v>
      </c>
      <c r="I99" s="38"/>
      <c r="K99" s="39"/>
      <c r="L99" s="39"/>
      <c r="M99" s="39"/>
      <c r="N99" s="40"/>
      <c r="O99" s="42">
        <v>0</v>
      </c>
    </row>
    <row r="100" spans="2:15" ht="16">
      <c r="B100" s="39"/>
      <c r="C100" s="39"/>
      <c r="D100" s="39"/>
      <c r="E100" s="40"/>
      <c r="F100" s="41"/>
      <c r="G100" s="42">
        <v>0</v>
      </c>
      <c r="I100" s="38"/>
      <c r="K100" s="39"/>
      <c r="L100" s="39"/>
      <c r="M100" s="39"/>
      <c r="N100" s="40"/>
      <c r="O100" s="42">
        <v>0</v>
      </c>
    </row>
    <row r="101" spans="2:15" ht="16">
      <c r="B101" s="39"/>
      <c r="C101" s="39"/>
      <c r="D101" s="39"/>
      <c r="E101" s="40"/>
      <c r="F101" s="41"/>
      <c r="G101" s="42">
        <v>0</v>
      </c>
      <c r="I101" s="38"/>
      <c r="K101" s="39"/>
      <c r="L101" s="39"/>
      <c r="M101" s="39"/>
      <c r="N101" s="40"/>
      <c r="O101" s="42"/>
    </row>
    <row r="102" spans="2:15" ht="16">
      <c r="B102" s="39" t="s">
        <v>1</v>
      </c>
      <c r="C102" s="39"/>
      <c r="D102" s="39"/>
      <c r="E102" s="40"/>
      <c r="F102" s="43"/>
      <c r="G102" s="44">
        <f>SUBTOTAL(109,Table152342100[Cost])</f>
        <v>0</v>
      </c>
      <c r="I102" s="38"/>
      <c r="K102" s="39" t="s">
        <v>1</v>
      </c>
      <c r="L102" s="39"/>
      <c r="M102" s="39"/>
      <c r="N102" s="40"/>
      <c r="O102" s="44">
        <f>SUBTOTAL(109,Table181264112[Amount])</f>
        <v>0</v>
      </c>
    </row>
    <row r="103" spans="2:15" ht="16">
      <c r="B103" s="39"/>
      <c r="C103" s="39"/>
      <c r="D103" s="39"/>
      <c r="E103" s="40"/>
      <c r="F103" s="41"/>
      <c r="G103" s="42"/>
      <c r="I103" s="38"/>
      <c r="K103" s="39"/>
      <c r="L103" s="39"/>
      <c r="M103" s="39"/>
      <c r="N103" s="40"/>
      <c r="O103" s="42"/>
    </row>
    <row r="104" spans="2:15" ht="16">
      <c r="B104" s="39"/>
      <c r="C104" s="39"/>
      <c r="D104" s="39"/>
      <c r="E104" s="40"/>
      <c r="F104" s="41"/>
      <c r="G104" s="42"/>
      <c r="I104" s="38"/>
      <c r="K104" s="39"/>
      <c r="L104" s="39"/>
      <c r="M104" s="39"/>
      <c r="N104" s="40"/>
      <c r="O104" s="42"/>
    </row>
    <row r="105" spans="2:15" ht="16">
      <c r="B105" s="39"/>
      <c r="C105" s="39"/>
      <c r="D105" s="39"/>
      <c r="E105" s="40"/>
      <c r="F105" s="41"/>
      <c r="G105" s="42"/>
      <c r="I105" s="38"/>
      <c r="K105" s="39"/>
      <c r="L105" s="39"/>
      <c r="M105" s="39"/>
      <c r="N105" s="40"/>
      <c r="O105" s="42"/>
    </row>
    <row r="106" spans="2:15" ht="16">
      <c r="B106" s="39"/>
      <c r="C106" s="39"/>
      <c r="D106" s="39"/>
      <c r="E106" s="40"/>
      <c r="F106" s="41"/>
      <c r="G106" s="42"/>
      <c r="I106" s="38"/>
      <c r="K106" s="39"/>
      <c r="L106" s="39"/>
      <c r="M106" s="39"/>
      <c r="N106" s="40"/>
      <c r="O106" s="42"/>
    </row>
    <row r="107" spans="2:15" ht="16">
      <c r="B107" s="39"/>
      <c r="C107" s="39"/>
      <c r="D107" s="39"/>
      <c r="E107" s="40"/>
      <c r="F107" s="41"/>
      <c r="G107" s="42"/>
      <c r="I107" s="38"/>
      <c r="K107" s="39"/>
      <c r="L107" s="39"/>
      <c r="M107" s="39"/>
      <c r="N107" s="40"/>
      <c r="O107" s="42"/>
    </row>
    <row r="108" spans="2:15" ht="16">
      <c r="B108" s="39"/>
      <c r="C108" s="39"/>
      <c r="D108" s="39"/>
      <c r="E108" s="40"/>
      <c r="F108" s="41"/>
      <c r="G108" s="42"/>
      <c r="I108" s="38"/>
      <c r="K108" s="39"/>
      <c r="L108" s="39"/>
      <c r="M108" s="39"/>
      <c r="N108" s="40"/>
      <c r="O108" s="42"/>
    </row>
    <row r="109" spans="2:15" ht="16">
      <c r="B109" s="39"/>
      <c r="C109" s="39"/>
      <c r="D109" s="39"/>
      <c r="E109" s="40"/>
      <c r="F109" s="41"/>
      <c r="G109" s="42"/>
      <c r="I109" s="38"/>
      <c r="K109" s="39"/>
      <c r="L109" s="39"/>
      <c r="M109" s="39"/>
      <c r="N109" s="40"/>
      <c r="O109" s="42"/>
    </row>
    <row r="110" spans="2:15" ht="19">
      <c r="B110" s="11" t="s">
        <v>31</v>
      </c>
      <c r="C110" s="8"/>
      <c r="D110" s="8"/>
      <c r="E110" s="8"/>
      <c r="F110" s="8"/>
      <c r="I110" s="38"/>
      <c r="K110" s="11" t="s">
        <v>31</v>
      </c>
      <c r="L110" s="8"/>
      <c r="M110" s="8"/>
      <c r="N110" s="8"/>
      <c r="O110" s="8"/>
    </row>
    <row r="111" spans="2:15" ht="18">
      <c r="B111" s="46" t="s">
        <v>4</v>
      </c>
      <c r="C111" s="46" t="s">
        <v>8</v>
      </c>
      <c r="D111" s="49" t="s">
        <v>3</v>
      </c>
      <c r="E111" s="50" t="s">
        <v>6</v>
      </c>
      <c r="F111" s="47" t="s">
        <v>7</v>
      </c>
      <c r="G111" s="48" t="s">
        <v>5</v>
      </c>
      <c r="I111" s="38"/>
      <c r="K111" s="46" t="s">
        <v>4</v>
      </c>
      <c r="L111" s="46" t="s">
        <v>8</v>
      </c>
      <c r="M111" s="49" t="s">
        <v>3</v>
      </c>
      <c r="N111" s="50" t="s">
        <v>6</v>
      </c>
      <c r="O111" s="48" t="s">
        <v>10</v>
      </c>
    </row>
    <row r="112" spans="2:15" ht="16">
      <c r="B112" s="39"/>
      <c r="C112" s="39"/>
      <c r="D112" s="39"/>
      <c r="E112" s="40"/>
      <c r="F112" s="41"/>
      <c r="G112" s="42">
        <v>0</v>
      </c>
      <c r="I112" s="38"/>
      <c r="K112" s="39"/>
      <c r="L112" s="39"/>
      <c r="M112" s="39"/>
      <c r="N112" s="40"/>
      <c r="O112" s="42">
        <v>0</v>
      </c>
    </row>
    <row r="113" spans="2:15" ht="16">
      <c r="B113" s="39"/>
      <c r="C113" s="39"/>
      <c r="D113" s="39"/>
      <c r="E113" s="40"/>
      <c r="F113" s="41"/>
      <c r="G113" s="42">
        <v>0</v>
      </c>
      <c r="I113" s="38"/>
      <c r="K113" s="39"/>
      <c r="L113" s="39"/>
      <c r="M113" s="39"/>
      <c r="N113" s="40"/>
      <c r="O113" s="42">
        <v>0</v>
      </c>
    </row>
    <row r="114" spans="2:15" ht="16">
      <c r="B114" s="39"/>
      <c r="C114" s="39"/>
      <c r="D114" s="39"/>
      <c r="E114" s="40"/>
      <c r="F114" s="41"/>
      <c r="G114" s="42">
        <v>0</v>
      </c>
      <c r="I114" s="38"/>
      <c r="K114" s="39"/>
      <c r="L114" s="39"/>
      <c r="M114" s="39"/>
      <c r="N114" s="40"/>
      <c r="O114" s="42">
        <v>0</v>
      </c>
    </row>
    <row r="115" spans="2:15" ht="16">
      <c r="B115" s="39"/>
      <c r="C115" s="39"/>
      <c r="D115" s="39"/>
      <c r="E115" s="40"/>
      <c r="F115" s="41"/>
      <c r="G115" s="42">
        <v>0</v>
      </c>
      <c r="I115" s="38"/>
      <c r="K115" s="39"/>
      <c r="L115" s="39"/>
      <c r="M115" s="39"/>
      <c r="N115" s="40"/>
      <c r="O115" s="42">
        <v>0</v>
      </c>
    </row>
    <row r="116" spans="2:15" ht="16">
      <c r="B116" s="39"/>
      <c r="C116" s="39"/>
      <c r="D116" s="39"/>
      <c r="E116" s="40"/>
      <c r="F116" s="41"/>
      <c r="G116" s="42">
        <v>0</v>
      </c>
      <c r="I116" s="38"/>
      <c r="K116" s="39"/>
      <c r="L116" s="39"/>
      <c r="M116" s="39"/>
      <c r="N116" s="40"/>
      <c r="O116" s="42">
        <v>0</v>
      </c>
    </row>
    <row r="117" spans="2:15" ht="16">
      <c r="B117" s="39"/>
      <c r="C117" s="39"/>
      <c r="D117" s="39"/>
      <c r="E117" s="40"/>
      <c r="F117" s="41"/>
      <c r="G117" s="42">
        <v>0</v>
      </c>
      <c r="I117" s="38"/>
      <c r="K117" s="39"/>
      <c r="L117" s="39"/>
      <c r="M117" s="39"/>
      <c r="N117" s="40"/>
      <c r="O117" s="42">
        <v>0</v>
      </c>
    </row>
    <row r="118" spans="2:15" ht="16">
      <c r="B118" s="39"/>
      <c r="C118" s="39"/>
      <c r="D118" s="39"/>
      <c r="E118" s="40"/>
      <c r="F118" s="41"/>
      <c r="G118" s="42">
        <v>0</v>
      </c>
      <c r="I118" s="38"/>
      <c r="K118" s="39"/>
      <c r="L118" s="39"/>
      <c r="M118" s="39"/>
      <c r="N118" s="40"/>
      <c r="O118" s="42">
        <v>0</v>
      </c>
    </row>
    <row r="119" spans="2:15" ht="16">
      <c r="B119" s="39"/>
      <c r="C119" s="39"/>
      <c r="D119" s="39"/>
      <c r="E119" s="40"/>
      <c r="F119" s="41"/>
      <c r="G119" s="42">
        <v>0</v>
      </c>
      <c r="I119" s="38"/>
      <c r="K119" s="39"/>
      <c r="L119" s="39"/>
      <c r="M119" s="39"/>
      <c r="N119" s="40"/>
      <c r="O119" s="42">
        <v>0</v>
      </c>
    </row>
    <row r="120" spans="2:15" ht="16">
      <c r="B120" s="39"/>
      <c r="C120" s="39"/>
      <c r="D120" s="39"/>
      <c r="E120" s="40"/>
      <c r="F120" s="41"/>
      <c r="G120" s="42">
        <v>0</v>
      </c>
      <c r="I120" s="38"/>
      <c r="K120" s="39"/>
      <c r="L120" s="39"/>
      <c r="M120" s="39"/>
      <c r="N120" s="40"/>
      <c r="O120" s="42">
        <v>0</v>
      </c>
    </row>
    <row r="121" spans="2:15" ht="16">
      <c r="B121" s="39"/>
      <c r="C121" s="39"/>
      <c r="D121" s="39"/>
      <c r="E121" s="40"/>
      <c r="F121" s="41"/>
      <c r="G121" s="42">
        <v>0</v>
      </c>
      <c r="I121" s="38"/>
      <c r="K121" s="39"/>
      <c r="L121" s="39"/>
      <c r="M121" s="39"/>
      <c r="N121" s="40"/>
      <c r="O121" s="42">
        <v>0</v>
      </c>
    </row>
    <row r="122" spans="2:15" ht="16">
      <c r="B122" s="39"/>
      <c r="C122" s="39"/>
      <c r="D122" s="39"/>
      <c r="E122" s="40"/>
      <c r="F122" s="41"/>
      <c r="G122" s="42">
        <v>0</v>
      </c>
      <c r="I122" s="38"/>
      <c r="K122" s="39"/>
      <c r="L122" s="39"/>
      <c r="M122" s="39"/>
      <c r="N122" s="40"/>
      <c r="O122" s="42">
        <v>0</v>
      </c>
    </row>
    <row r="123" spans="2:15" ht="16">
      <c r="B123" s="39"/>
      <c r="C123" s="39"/>
      <c r="D123" s="39"/>
      <c r="E123" s="40"/>
      <c r="F123" s="41"/>
      <c r="G123" s="42">
        <v>0</v>
      </c>
      <c r="I123" s="38"/>
      <c r="K123" s="39"/>
      <c r="L123" s="39"/>
      <c r="M123" s="39"/>
      <c r="N123" s="40"/>
      <c r="O123" s="42">
        <v>0</v>
      </c>
    </row>
    <row r="124" spans="2:15" ht="16">
      <c r="B124" s="39"/>
      <c r="C124" s="39"/>
      <c r="D124" s="39"/>
      <c r="E124" s="40"/>
      <c r="F124" s="41"/>
      <c r="G124" s="42">
        <v>0</v>
      </c>
      <c r="I124" s="38"/>
      <c r="K124" s="39"/>
      <c r="L124" s="39"/>
      <c r="M124" s="39"/>
      <c r="N124" s="40"/>
      <c r="O124" s="42">
        <v>0</v>
      </c>
    </row>
    <row r="125" spans="2:15" ht="16">
      <c r="B125" s="39"/>
      <c r="C125" s="39"/>
      <c r="D125" s="39"/>
      <c r="E125" s="40"/>
      <c r="F125" s="41"/>
      <c r="G125" s="42">
        <v>0</v>
      </c>
      <c r="I125" s="38"/>
      <c r="K125" s="39"/>
      <c r="L125" s="39"/>
      <c r="M125" s="39"/>
      <c r="N125" s="40"/>
      <c r="O125" s="42">
        <v>0</v>
      </c>
    </row>
    <row r="126" spans="2:15" ht="16">
      <c r="B126" s="39"/>
      <c r="C126" s="39"/>
      <c r="D126" s="39"/>
      <c r="E126" s="40"/>
      <c r="F126" s="41"/>
      <c r="G126" s="42">
        <v>0</v>
      </c>
      <c r="I126" s="38"/>
      <c r="K126" s="39"/>
      <c r="L126" s="39"/>
      <c r="M126" s="39"/>
      <c r="N126" s="40"/>
      <c r="O126" s="42"/>
    </row>
    <row r="127" spans="2:15" ht="16">
      <c r="B127" s="39" t="s">
        <v>1</v>
      </c>
      <c r="C127" s="39"/>
      <c r="D127" s="39"/>
      <c r="E127" s="40"/>
      <c r="F127" s="43"/>
      <c r="G127" s="44">
        <f>SUBTOTAL(109,Table152343101[Cost])</f>
        <v>0</v>
      </c>
      <c r="I127" s="38"/>
      <c r="K127" s="39" t="s">
        <v>1</v>
      </c>
      <c r="L127" s="39"/>
      <c r="M127" s="39"/>
      <c r="N127" s="40"/>
      <c r="O127" s="44">
        <f>SUBTOTAL(109,Table18126465113[Amount])</f>
        <v>0</v>
      </c>
    </row>
    <row r="128" spans="2:15" ht="16">
      <c r="B128" s="39"/>
      <c r="C128" s="39"/>
      <c r="D128" s="39"/>
      <c r="E128" s="40"/>
      <c r="F128" s="41"/>
      <c r="G128" s="42"/>
      <c r="I128" s="38"/>
    </row>
    <row r="129" spans="2:15" ht="16">
      <c r="B129" s="39"/>
      <c r="C129" s="39"/>
      <c r="D129" s="39"/>
      <c r="E129" s="40"/>
      <c r="F129" s="41"/>
      <c r="G129" s="42"/>
      <c r="I129" s="38"/>
    </row>
    <row r="130" spans="2:15" ht="16">
      <c r="B130" s="39"/>
      <c r="C130" s="39"/>
      <c r="D130" s="39"/>
      <c r="E130" s="40"/>
      <c r="F130" s="41"/>
      <c r="G130" s="42"/>
      <c r="I130" s="38"/>
    </row>
    <row r="131" spans="2:15" ht="16">
      <c r="B131" s="39"/>
      <c r="C131" s="39"/>
      <c r="D131" s="39"/>
      <c r="E131" s="40"/>
      <c r="F131" s="41"/>
      <c r="G131" s="42"/>
      <c r="I131" s="38"/>
    </row>
    <row r="132" spans="2:15" ht="16">
      <c r="B132" s="39"/>
      <c r="C132" s="39"/>
      <c r="D132" s="39"/>
      <c r="E132" s="40"/>
      <c r="F132" s="41"/>
      <c r="G132" s="42"/>
      <c r="I132" s="38"/>
    </row>
    <row r="133" spans="2:15" ht="16">
      <c r="B133" s="39"/>
      <c r="C133" s="39"/>
      <c r="D133" s="39"/>
      <c r="E133" s="40"/>
      <c r="F133" s="41"/>
      <c r="G133" s="42"/>
      <c r="I133" s="38"/>
    </row>
    <row r="134" spans="2:15" ht="16">
      <c r="B134" s="39"/>
      <c r="C134" s="39"/>
      <c r="D134" s="39"/>
      <c r="E134" s="40"/>
      <c r="F134" s="41"/>
      <c r="G134" s="42"/>
      <c r="I134" s="38"/>
    </row>
    <row r="135" spans="2:15" ht="19">
      <c r="B135" s="11" t="s">
        <v>32</v>
      </c>
      <c r="C135" s="8"/>
      <c r="D135" s="8"/>
      <c r="E135" s="8"/>
      <c r="F135" s="8"/>
      <c r="I135" s="38"/>
      <c r="K135" s="11" t="s">
        <v>32</v>
      </c>
      <c r="L135" s="8"/>
      <c r="M135" s="8"/>
      <c r="N135" s="8"/>
      <c r="O135" s="8"/>
    </row>
    <row r="136" spans="2:15" ht="18">
      <c r="B136" s="46" t="s">
        <v>4</v>
      </c>
      <c r="C136" s="46" t="s">
        <v>8</v>
      </c>
      <c r="D136" s="49" t="s">
        <v>3</v>
      </c>
      <c r="E136" s="50" t="s">
        <v>6</v>
      </c>
      <c r="F136" s="47" t="s">
        <v>7</v>
      </c>
      <c r="G136" s="48" t="s">
        <v>5</v>
      </c>
      <c r="I136" s="38"/>
      <c r="K136" s="46" t="s">
        <v>4</v>
      </c>
      <c r="L136" s="46" t="s">
        <v>8</v>
      </c>
      <c r="M136" s="49" t="s">
        <v>3</v>
      </c>
      <c r="N136" s="50" t="s">
        <v>6</v>
      </c>
      <c r="O136" s="48" t="s">
        <v>10</v>
      </c>
    </row>
    <row r="137" spans="2:15" ht="16">
      <c r="B137" s="39"/>
      <c r="C137" s="39"/>
      <c r="D137" s="39"/>
      <c r="E137" s="40"/>
      <c r="F137" s="41"/>
      <c r="G137" s="42">
        <v>0</v>
      </c>
      <c r="I137" s="38"/>
      <c r="K137" s="39"/>
      <c r="L137" s="39"/>
      <c r="M137" s="39"/>
      <c r="N137" s="40"/>
      <c r="O137" s="42">
        <v>0</v>
      </c>
    </row>
    <row r="138" spans="2:15" ht="16">
      <c r="B138" s="39"/>
      <c r="C138" s="39"/>
      <c r="D138" s="39"/>
      <c r="E138" s="40"/>
      <c r="F138" s="41"/>
      <c r="G138" s="42">
        <v>0</v>
      </c>
      <c r="I138" s="38"/>
      <c r="K138" s="39"/>
      <c r="L138" s="39"/>
      <c r="M138" s="39"/>
      <c r="N138" s="40"/>
      <c r="O138" s="42">
        <v>0</v>
      </c>
    </row>
    <row r="139" spans="2:15" ht="16">
      <c r="B139" s="39"/>
      <c r="C139" s="39"/>
      <c r="D139" s="39"/>
      <c r="E139" s="40"/>
      <c r="F139" s="41"/>
      <c r="G139" s="42">
        <v>0</v>
      </c>
      <c r="I139" s="38"/>
      <c r="K139" s="39"/>
      <c r="L139" s="39"/>
      <c r="M139" s="39"/>
      <c r="N139" s="40"/>
      <c r="O139" s="42">
        <v>0</v>
      </c>
    </row>
    <row r="140" spans="2:15" ht="16">
      <c r="B140" s="39"/>
      <c r="C140" s="39"/>
      <c r="D140" s="39"/>
      <c r="E140" s="40"/>
      <c r="F140" s="41"/>
      <c r="G140" s="42">
        <v>0</v>
      </c>
      <c r="I140" s="38"/>
      <c r="K140" s="39"/>
      <c r="L140" s="39"/>
      <c r="M140" s="39"/>
      <c r="N140" s="40"/>
      <c r="O140" s="42">
        <v>0</v>
      </c>
    </row>
    <row r="141" spans="2:15" ht="16">
      <c r="B141" s="39"/>
      <c r="C141" s="39"/>
      <c r="D141" s="39"/>
      <c r="E141" s="40"/>
      <c r="F141" s="41"/>
      <c r="G141" s="42">
        <v>0</v>
      </c>
      <c r="I141" s="38"/>
      <c r="K141" s="39"/>
      <c r="L141" s="39"/>
      <c r="M141" s="39"/>
      <c r="N141" s="40"/>
      <c r="O141" s="42">
        <v>0</v>
      </c>
    </row>
    <row r="142" spans="2:15" ht="16">
      <c r="B142" s="39"/>
      <c r="C142" s="39"/>
      <c r="D142" s="39"/>
      <c r="E142" s="40"/>
      <c r="F142" s="41"/>
      <c r="G142" s="42">
        <v>0</v>
      </c>
      <c r="I142" s="38"/>
      <c r="K142" s="39"/>
      <c r="L142" s="39"/>
      <c r="M142" s="39"/>
      <c r="N142" s="40"/>
      <c r="O142" s="42">
        <v>0</v>
      </c>
    </row>
    <row r="143" spans="2:15" ht="16">
      <c r="B143" s="39"/>
      <c r="C143" s="39"/>
      <c r="D143" s="39"/>
      <c r="E143" s="40"/>
      <c r="F143" s="41"/>
      <c r="G143" s="42">
        <v>0</v>
      </c>
      <c r="I143" s="38"/>
      <c r="K143" s="39"/>
      <c r="L143" s="39"/>
      <c r="M143" s="39"/>
      <c r="N143" s="40"/>
      <c r="O143" s="42">
        <v>0</v>
      </c>
    </row>
    <row r="144" spans="2:15" ht="16">
      <c r="B144" s="39"/>
      <c r="C144" s="39"/>
      <c r="D144" s="39"/>
      <c r="E144" s="40"/>
      <c r="F144" s="41"/>
      <c r="G144" s="42">
        <v>0</v>
      </c>
      <c r="I144" s="38"/>
      <c r="K144" s="39"/>
      <c r="L144" s="39"/>
      <c r="M144" s="39"/>
      <c r="N144" s="40"/>
      <c r="O144" s="42">
        <v>0</v>
      </c>
    </row>
    <row r="145" spans="2:15" ht="16">
      <c r="B145" s="39"/>
      <c r="C145" s="39"/>
      <c r="D145" s="39"/>
      <c r="E145" s="40"/>
      <c r="F145" s="41"/>
      <c r="G145" s="42">
        <v>0</v>
      </c>
      <c r="I145" s="38"/>
      <c r="K145" s="39"/>
      <c r="L145" s="39"/>
      <c r="M145" s="39"/>
      <c r="N145" s="40"/>
      <c r="O145" s="42">
        <v>0</v>
      </c>
    </row>
    <row r="146" spans="2:15" ht="16">
      <c r="B146" s="39"/>
      <c r="C146" s="39"/>
      <c r="D146" s="39"/>
      <c r="E146" s="40"/>
      <c r="F146" s="41"/>
      <c r="G146" s="42">
        <v>0</v>
      </c>
      <c r="I146" s="38"/>
      <c r="K146" s="39"/>
      <c r="L146" s="39"/>
      <c r="M146" s="39"/>
      <c r="N146" s="40"/>
      <c r="O146" s="42">
        <v>0</v>
      </c>
    </row>
    <row r="147" spans="2:15" ht="16">
      <c r="B147" s="39"/>
      <c r="C147" s="39"/>
      <c r="D147" s="39"/>
      <c r="E147" s="40"/>
      <c r="F147" s="41"/>
      <c r="G147" s="42">
        <v>0</v>
      </c>
      <c r="I147" s="38"/>
      <c r="K147" s="39"/>
      <c r="L147" s="39"/>
      <c r="M147" s="39"/>
      <c r="N147" s="40"/>
      <c r="O147" s="42">
        <v>0</v>
      </c>
    </row>
    <row r="148" spans="2:15" ht="16">
      <c r="B148" s="39"/>
      <c r="C148" s="39"/>
      <c r="D148" s="39"/>
      <c r="E148" s="40"/>
      <c r="F148" s="41"/>
      <c r="G148" s="42">
        <v>0</v>
      </c>
      <c r="I148" s="38"/>
      <c r="K148" s="39"/>
      <c r="L148" s="39"/>
      <c r="M148" s="39"/>
      <c r="N148" s="40"/>
      <c r="O148" s="42">
        <v>0</v>
      </c>
    </row>
    <row r="149" spans="2:15" ht="16">
      <c r="B149" s="39"/>
      <c r="C149" s="39"/>
      <c r="D149" s="39"/>
      <c r="E149" s="40"/>
      <c r="F149" s="41"/>
      <c r="G149" s="42">
        <v>0</v>
      </c>
      <c r="I149" s="38"/>
      <c r="K149" s="39"/>
      <c r="L149" s="39"/>
      <c r="M149" s="39"/>
      <c r="N149" s="40"/>
      <c r="O149" s="42">
        <v>0</v>
      </c>
    </row>
    <row r="150" spans="2:15" ht="16">
      <c r="B150" s="39"/>
      <c r="C150" s="39"/>
      <c r="D150" s="39"/>
      <c r="E150" s="40"/>
      <c r="F150" s="41"/>
      <c r="G150" s="42">
        <v>0</v>
      </c>
      <c r="I150" s="38"/>
      <c r="K150" s="39"/>
      <c r="L150" s="39"/>
      <c r="M150" s="39"/>
      <c r="N150" s="40"/>
      <c r="O150" s="42">
        <v>0</v>
      </c>
    </row>
    <row r="151" spans="2:15" ht="16">
      <c r="B151" s="39"/>
      <c r="C151" s="39"/>
      <c r="D151" s="39"/>
      <c r="E151" s="40"/>
      <c r="F151" s="41"/>
      <c r="G151" s="42">
        <v>0</v>
      </c>
      <c r="I151" s="38"/>
      <c r="K151" s="39"/>
      <c r="L151" s="39"/>
      <c r="M151" s="39"/>
      <c r="N151" s="40"/>
      <c r="O151" s="42"/>
    </row>
    <row r="152" spans="2:15" ht="16">
      <c r="B152" s="39" t="s">
        <v>1</v>
      </c>
      <c r="C152" s="39"/>
      <c r="D152" s="39"/>
      <c r="E152" s="40"/>
      <c r="F152" s="43"/>
      <c r="G152" s="44">
        <f>SUBTOTAL(109,Table152344102[Cost])</f>
        <v>0</v>
      </c>
      <c r="I152" s="38"/>
      <c r="K152" s="39" t="s">
        <v>1</v>
      </c>
      <c r="L152" s="39"/>
      <c r="M152" s="39"/>
      <c r="N152" s="40"/>
      <c r="O152" s="44">
        <f>SUBTOTAL(109,Table18126466114[Amount])</f>
        <v>0</v>
      </c>
    </row>
    <row r="153" spans="2:15" ht="16">
      <c r="B153" s="39"/>
      <c r="C153" s="39"/>
      <c r="D153" s="39"/>
      <c r="E153" s="40"/>
      <c r="F153" s="41"/>
      <c r="G153" s="42"/>
      <c r="I153" s="38"/>
    </row>
    <row r="154" spans="2:15" ht="16">
      <c r="B154" s="39"/>
      <c r="C154" s="39"/>
      <c r="D154" s="39"/>
      <c r="E154" s="40"/>
      <c r="F154" s="41"/>
      <c r="G154" s="42"/>
      <c r="I154" s="38"/>
    </row>
    <row r="155" spans="2:15" ht="16">
      <c r="B155" s="39"/>
      <c r="C155" s="39"/>
      <c r="D155" s="39"/>
      <c r="E155" s="40"/>
      <c r="F155" s="41"/>
      <c r="G155" s="42"/>
      <c r="I155" s="38"/>
    </row>
    <row r="156" spans="2:15" ht="16">
      <c r="B156" s="39"/>
      <c r="C156" s="39"/>
      <c r="D156" s="39"/>
      <c r="E156" s="40"/>
      <c r="F156" s="41"/>
      <c r="G156" s="42"/>
      <c r="I156" s="38"/>
    </row>
    <row r="157" spans="2:15" ht="16">
      <c r="B157" s="39"/>
      <c r="C157" s="39"/>
      <c r="D157" s="39"/>
      <c r="E157" s="40"/>
      <c r="F157" s="41"/>
      <c r="G157" s="42"/>
      <c r="I157" s="38"/>
    </row>
    <row r="158" spans="2:15" ht="16">
      <c r="B158" s="39"/>
      <c r="C158" s="39"/>
      <c r="D158" s="39"/>
      <c r="E158" s="40"/>
      <c r="F158" s="41"/>
      <c r="G158" s="42"/>
      <c r="I158" s="38"/>
    </row>
    <row r="159" spans="2:15" ht="16">
      <c r="B159" s="39"/>
      <c r="C159" s="39"/>
      <c r="D159" s="39"/>
      <c r="E159" s="40"/>
      <c r="F159" s="41"/>
      <c r="G159" s="42"/>
      <c r="I159" s="38"/>
    </row>
    <row r="160" spans="2:15" ht="19">
      <c r="B160" s="11" t="s">
        <v>33</v>
      </c>
      <c r="C160" s="8"/>
      <c r="D160" s="8"/>
      <c r="E160" s="8"/>
      <c r="F160" s="8"/>
      <c r="I160" s="38"/>
      <c r="K160" s="11" t="s">
        <v>33</v>
      </c>
      <c r="L160" s="8"/>
      <c r="M160" s="8"/>
      <c r="N160" s="8"/>
      <c r="O160" s="8"/>
    </row>
    <row r="161" spans="2:15" ht="18">
      <c r="B161" s="46" t="s">
        <v>4</v>
      </c>
      <c r="C161" s="46" t="s">
        <v>8</v>
      </c>
      <c r="D161" s="49" t="s">
        <v>3</v>
      </c>
      <c r="E161" s="50" t="s">
        <v>6</v>
      </c>
      <c r="F161" s="47" t="s">
        <v>7</v>
      </c>
      <c r="G161" s="48" t="s">
        <v>5</v>
      </c>
      <c r="I161" s="38"/>
      <c r="K161" s="46" t="s">
        <v>4</v>
      </c>
      <c r="L161" s="46" t="s">
        <v>8</v>
      </c>
      <c r="M161" s="49" t="s">
        <v>3</v>
      </c>
      <c r="N161" s="50" t="s">
        <v>6</v>
      </c>
      <c r="O161" s="48" t="s">
        <v>10</v>
      </c>
    </row>
    <row r="162" spans="2:15" ht="16">
      <c r="B162" s="39"/>
      <c r="C162" s="39"/>
      <c r="D162" s="39"/>
      <c r="E162" s="40"/>
      <c r="F162" s="41"/>
      <c r="G162" s="42">
        <v>0</v>
      </c>
      <c r="I162" s="38"/>
      <c r="K162" s="39"/>
      <c r="L162" s="39"/>
      <c r="M162" s="39"/>
      <c r="N162" s="40"/>
      <c r="O162" s="42">
        <v>0</v>
      </c>
    </row>
    <row r="163" spans="2:15" ht="16">
      <c r="B163" s="39"/>
      <c r="C163" s="39"/>
      <c r="D163" s="39"/>
      <c r="E163" s="40"/>
      <c r="F163" s="41"/>
      <c r="G163" s="42">
        <v>0</v>
      </c>
      <c r="I163" s="38"/>
      <c r="K163" s="39"/>
      <c r="L163" s="39"/>
      <c r="M163" s="39"/>
      <c r="N163" s="40"/>
      <c r="O163" s="42">
        <v>0</v>
      </c>
    </row>
    <row r="164" spans="2:15" ht="16">
      <c r="B164" s="39"/>
      <c r="C164" s="39"/>
      <c r="D164" s="39"/>
      <c r="E164" s="40"/>
      <c r="F164" s="41"/>
      <c r="G164" s="42">
        <v>0</v>
      </c>
      <c r="I164" s="38"/>
      <c r="K164" s="39"/>
      <c r="L164" s="39"/>
      <c r="M164" s="39"/>
      <c r="N164" s="40"/>
      <c r="O164" s="42">
        <v>0</v>
      </c>
    </row>
    <row r="165" spans="2:15" ht="16">
      <c r="B165" s="39"/>
      <c r="C165" s="39"/>
      <c r="D165" s="39"/>
      <c r="E165" s="40"/>
      <c r="F165" s="41"/>
      <c r="G165" s="42">
        <v>0</v>
      </c>
      <c r="I165" s="38"/>
      <c r="K165" s="39"/>
      <c r="L165" s="39"/>
      <c r="M165" s="39"/>
      <c r="N165" s="40"/>
      <c r="O165" s="42">
        <v>0</v>
      </c>
    </row>
    <row r="166" spans="2:15" ht="16">
      <c r="B166" s="39"/>
      <c r="C166" s="39"/>
      <c r="D166" s="39"/>
      <c r="E166" s="40"/>
      <c r="F166" s="41"/>
      <c r="G166" s="42">
        <v>0</v>
      </c>
      <c r="I166" s="38"/>
      <c r="K166" s="39"/>
      <c r="L166" s="39"/>
      <c r="M166" s="39"/>
      <c r="N166" s="40"/>
      <c r="O166" s="42">
        <v>0</v>
      </c>
    </row>
    <row r="167" spans="2:15" ht="16">
      <c r="B167" s="39"/>
      <c r="C167" s="39"/>
      <c r="D167" s="39"/>
      <c r="E167" s="40"/>
      <c r="F167" s="41"/>
      <c r="G167" s="42">
        <v>0</v>
      </c>
      <c r="I167" s="38"/>
      <c r="K167" s="39"/>
      <c r="L167" s="39"/>
      <c r="M167" s="39"/>
      <c r="N167" s="40"/>
      <c r="O167" s="42">
        <v>0</v>
      </c>
    </row>
    <row r="168" spans="2:15" ht="16">
      <c r="B168" s="39"/>
      <c r="C168" s="39"/>
      <c r="D168" s="39"/>
      <c r="E168" s="40"/>
      <c r="F168" s="41"/>
      <c r="G168" s="42">
        <v>0</v>
      </c>
      <c r="I168" s="38"/>
      <c r="K168" s="39"/>
      <c r="L168" s="39"/>
      <c r="M168" s="39"/>
      <c r="N168" s="40"/>
      <c r="O168" s="42">
        <v>0</v>
      </c>
    </row>
    <row r="169" spans="2:15" ht="16">
      <c r="B169" s="39"/>
      <c r="C169" s="39"/>
      <c r="D169" s="39"/>
      <c r="E169" s="40"/>
      <c r="F169" s="41"/>
      <c r="G169" s="42">
        <v>0</v>
      </c>
      <c r="I169" s="38"/>
      <c r="K169" s="39"/>
      <c r="L169" s="39"/>
      <c r="M169" s="39"/>
      <c r="N169" s="40"/>
      <c r="O169" s="42">
        <v>0</v>
      </c>
    </row>
    <row r="170" spans="2:15" ht="16">
      <c r="B170" s="39"/>
      <c r="C170" s="39"/>
      <c r="D170" s="39"/>
      <c r="E170" s="40"/>
      <c r="F170" s="41"/>
      <c r="G170" s="42">
        <v>0</v>
      </c>
      <c r="I170" s="38"/>
      <c r="K170" s="39"/>
      <c r="L170" s="39"/>
      <c r="M170" s="39"/>
      <c r="N170" s="40"/>
      <c r="O170" s="42">
        <v>0</v>
      </c>
    </row>
    <row r="171" spans="2:15" ht="16">
      <c r="B171" s="39"/>
      <c r="C171" s="39"/>
      <c r="D171" s="39"/>
      <c r="E171" s="40"/>
      <c r="F171" s="41"/>
      <c r="G171" s="42">
        <v>0</v>
      </c>
      <c r="I171" s="38"/>
      <c r="K171" s="39"/>
      <c r="L171" s="39"/>
      <c r="M171" s="39"/>
      <c r="N171" s="40"/>
      <c r="O171" s="42">
        <v>0</v>
      </c>
    </row>
    <row r="172" spans="2:15" ht="16">
      <c r="B172" s="39"/>
      <c r="C172" s="39"/>
      <c r="D172" s="39"/>
      <c r="E172" s="40"/>
      <c r="F172" s="41"/>
      <c r="G172" s="42">
        <v>0</v>
      </c>
      <c r="I172" s="38"/>
      <c r="K172" s="39"/>
      <c r="L172" s="39"/>
      <c r="M172" s="39"/>
      <c r="N172" s="40"/>
      <c r="O172" s="42">
        <v>0</v>
      </c>
    </row>
    <row r="173" spans="2:15" ht="16">
      <c r="B173" s="39"/>
      <c r="C173" s="39"/>
      <c r="D173" s="39"/>
      <c r="E173" s="40"/>
      <c r="F173" s="41"/>
      <c r="G173" s="42">
        <v>0</v>
      </c>
      <c r="I173" s="38"/>
      <c r="K173" s="39"/>
      <c r="L173" s="39"/>
      <c r="M173" s="39"/>
      <c r="N173" s="40"/>
      <c r="O173" s="42">
        <v>0</v>
      </c>
    </row>
    <row r="174" spans="2:15" ht="16">
      <c r="B174" s="39"/>
      <c r="C174" s="39"/>
      <c r="D174" s="39"/>
      <c r="E174" s="40"/>
      <c r="F174" s="41"/>
      <c r="G174" s="42">
        <v>0</v>
      </c>
      <c r="I174" s="38"/>
      <c r="K174" s="39"/>
      <c r="L174" s="39"/>
      <c r="M174" s="39"/>
      <c r="N174" s="40"/>
      <c r="O174" s="42">
        <v>0</v>
      </c>
    </row>
    <row r="175" spans="2:15" ht="16">
      <c r="B175" s="39"/>
      <c r="C175" s="39"/>
      <c r="D175" s="39"/>
      <c r="E175" s="40"/>
      <c r="F175" s="41"/>
      <c r="G175" s="42">
        <v>0</v>
      </c>
      <c r="I175" s="38"/>
      <c r="K175" s="39"/>
      <c r="L175" s="39"/>
      <c r="M175" s="39"/>
      <c r="N175" s="40"/>
      <c r="O175" s="42">
        <v>0</v>
      </c>
    </row>
    <row r="176" spans="2:15" ht="16">
      <c r="B176" s="39"/>
      <c r="C176" s="39"/>
      <c r="D176" s="39"/>
      <c r="E176" s="40"/>
      <c r="F176" s="41"/>
      <c r="G176" s="42">
        <v>0</v>
      </c>
      <c r="I176" s="38"/>
      <c r="K176" s="39"/>
      <c r="L176" s="39"/>
      <c r="M176" s="39"/>
      <c r="N176" s="40"/>
      <c r="O176" s="42"/>
    </row>
    <row r="177" spans="2:15" ht="16">
      <c r="B177" s="39" t="s">
        <v>1</v>
      </c>
      <c r="C177" s="39"/>
      <c r="D177" s="39"/>
      <c r="E177" s="40"/>
      <c r="F177" s="43"/>
      <c r="G177" s="44">
        <f>SUBTOTAL(109,Table152345103[Cost])</f>
        <v>0</v>
      </c>
      <c r="I177" s="38"/>
      <c r="K177" s="39" t="s">
        <v>1</v>
      </c>
      <c r="L177" s="39"/>
      <c r="M177" s="39"/>
      <c r="N177" s="40"/>
      <c r="O177" s="44">
        <f>SUBTOTAL(109,Table18126467115[Amount])</f>
        <v>0</v>
      </c>
    </row>
    <row r="178" spans="2:15" ht="19">
      <c r="B178" s="11"/>
      <c r="C178" s="8"/>
      <c r="D178" s="8"/>
      <c r="E178" s="8"/>
      <c r="F178" s="8"/>
      <c r="I178" s="38"/>
    </row>
    <row r="179" spans="2:15" ht="16">
      <c r="B179" s="39"/>
      <c r="C179" s="39"/>
      <c r="D179" s="39"/>
      <c r="E179" s="40"/>
      <c r="F179" s="41"/>
      <c r="G179" s="42"/>
      <c r="I179" s="38"/>
    </row>
    <row r="180" spans="2:15" ht="16">
      <c r="B180" s="39"/>
      <c r="C180" s="39"/>
      <c r="D180" s="39"/>
      <c r="E180" s="40"/>
      <c r="F180" s="41"/>
      <c r="G180" s="42"/>
      <c r="I180" s="38"/>
    </row>
    <row r="181" spans="2:15" ht="16">
      <c r="B181" s="39"/>
      <c r="C181" s="39"/>
      <c r="D181" s="39"/>
      <c r="E181" s="40"/>
      <c r="F181" s="41"/>
      <c r="G181" s="42"/>
      <c r="I181" s="38"/>
    </row>
    <row r="182" spans="2:15" ht="16">
      <c r="B182" s="39"/>
      <c r="C182" s="39"/>
      <c r="D182" s="39"/>
      <c r="E182" s="40"/>
      <c r="F182" s="41"/>
      <c r="G182" s="42"/>
      <c r="I182" s="38"/>
    </row>
    <row r="183" spans="2:15" ht="16">
      <c r="B183" s="39"/>
      <c r="C183" s="39"/>
      <c r="D183" s="39"/>
      <c r="E183" s="40"/>
      <c r="F183" s="41"/>
      <c r="G183" s="42"/>
      <c r="I183" s="38"/>
    </row>
    <row r="184" spans="2:15" ht="16">
      <c r="B184" s="39"/>
      <c r="C184" s="39"/>
      <c r="D184" s="39"/>
      <c r="E184" s="40"/>
      <c r="F184" s="41"/>
      <c r="G184" s="42"/>
      <c r="I184" s="38"/>
    </row>
    <row r="185" spans="2:15" ht="19">
      <c r="B185" s="11" t="s">
        <v>34</v>
      </c>
      <c r="C185" s="8"/>
      <c r="D185" s="8"/>
      <c r="E185" s="8"/>
      <c r="F185" s="8"/>
      <c r="I185" s="38"/>
      <c r="K185" s="11" t="s">
        <v>34</v>
      </c>
      <c r="L185" s="8"/>
      <c r="M185" s="8"/>
      <c r="N185" s="8"/>
      <c r="O185" s="8"/>
    </row>
    <row r="186" spans="2:15" ht="18">
      <c r="B186" s="46" t="s">
        <v>4</v>
      </c>
      <c r="C186" s="46" t="s">
        <v>8</v>
      </c>
      <c r="D186" s="49" t="s">
        <v>3</v>
      </c>
      <c r="E186" s="50" t="s">
        <v>6</v>
      </c>
      <c r="F186" s="47" t="s">
        <v>7</v>
      </c>
      <c r="G186" s="48" t="s">
        <v>5</v>
      </c>
      <c r="I186" s="38"/>
      <c r="K186" s="46" t="s">
        <v>4</v>
      </c>
      <c r="L186" s="46" t="s">
        <v>8</v>
      </c>
      <c r="M186" s="49" t="s">
        <v>3</v>
      </c>
      <c r="N186" s="50" t="s">
        <v>6</v>
      </c>
      <c r="O186" s="48" t="s">
        <v>10</v>
      </c>
    </row>
    <row r="187" spans="2:15" ht="16">
      <c r="B187" s="39"/>
      <c r="C187" s="39"/>
      <c r="D187" s="39"/>
      <c r="E187" s="40"/>
      <c r="F187" s="41"/>
      <c r="G187" s="42">
        <v>0</v>
      </c>
      <c r="I187" s="38"/>
      <c r="K187" s="39"/>
      <c r="L187" s="39"/>
      <c r="M187" s="39"/>
      <c r="N187" s="40"/>
      <c r="O187" s="42">
        <v>0</v>
      </c>
    </row>
    <row r="188" spans="2:15" ht="16">
      <c r="B188" s="39"/>
      <c r="C188" s="39"/>
      <c r="D188" s="39"/>
      <c r="E188" s="40"/>
      <c r="F188" s="41"/>
      <c r="G188" s="42">
        <v>0</v>
      </c>
      <c r="I188" s="38"/>
      <c r="K188" s="39"/>
      <c r="L188" s="39"/>
      <c r="M188" s="39"/>
      <c r="N188" s="40"/>
      <c r="O188" s="42">
        <v>0</v>
      </c>
    </row>
    <row r="189" spans="2:15" ht="16">
      <c r="B189" s="39"/>
      <c r="C189" s="39"/>
      <c r="D189" s="39"/>
      <c r="E189" s="40"/>
      <c r="F189" s="41"/>
      <c r="G189" s="42">
        <v>0</v>
      </c>
      <c r="I189" s="38"/>
      <c r="K189" s="39"/>
      <c r="L189" s="39"/>
      <c r="M189" s="39"/>
      <c r="N189" s="40"/>
      <c r="O189" s="42">
        <v>0</v>
      </c>
    </row>
    <row r="190" spans="2:15" ht="16">
      <c r="B190" s="39"/>
      <c r="C190" s="39"/>
      <c r="D190" s="39"/>
      <c r="E190" s="40"/>
      <c r="F190" s="41"/>
      <c r="G190" s="42">
        <v>0</v>
      </c>
      <c r="I190" s="38"/>
      <c r="K190" s="39"/>
      <c r="L190" s="39"/>
      <c r="M190" s="39"/>
      <c r="N190" s="40"/>
      <c r="O190" s="42">
        <v>0</v>
      </c>
    </row>
    <row r="191" spans="2:15" ht="16">
      <c r="B191" s="39"/>
      <c r="C191" s="39"/>
      <c r="D191" s="39"/>
      <c r="E191" s="40"/>
      <c r="F191" s="41"/>
      <c r="G191" s="42">
        <v>0</v>
      </c>
      <c r="I191" s="38"/>
      <c r="K191" s="39"/>
      <c r="L191" s="39"/>
      <c r="M191" s="39"/>
      <c r="N191" s="40"/>
      <c r="O191" s="42">
        <v>0</v>
      </c>
    </row>
    <row r="192" spans="2:15" ht="16">
      <c r="B192" s="39"/>
      <c r="C192" s="39"/>
      <c r="D192" s="39"/>
      <c r="E192" s="40"/>
      <c r="F192" s="41"/>
      <c r="G192" s="42">
        <v>0</v>
      </c>
      <c r="I192" s="38"/>
      <c r="K192" s="39"/>
      <c r="L192" s="39"/>
      <c r="M192" s="39"/>
      <c r="N192" s="40"/>
      <c r="O192" s="42">
        <v>0</v>
      </c>
    </row>
    <row r="193" spans="2:15" ht="16">
      <c r="B193" s="39"/>
      <c r="C193" s="39"/>
      <c r="D193" s="39"/>
      <c r="E193" s="40"/>
      <c r="F193" s="41"/>
      <c r="G193" s="42">
        <v>0</v>
      </c>
      <c r="I193" s="38"/>
      <c r="K193" s="39"/>
      <c r="L193" s="39"/>
      <c r="M193" s="39"/>
      <c r="N193" s="40"/>
      <c r="O193" s="42">
        <v>0</v>
      </c>
    </row>
    <row r="194" spans="2:15" ht="16">
      <c r="B194" s="39"/>
      <c r="C194" s="39"/>
      <c r="D194" s="39"/>
      <c r="E194" s="40"/>
      <c r="F194" s="41"/>
      <c r="G194" s="42">
        <v>0</v>
      </c>
      <c r="I194" s="38"/>
      <c r="K194" s="39"/>
      <c r="L194" s="39"/>
      <c r="M194" s="39"/>
      <c r="N194" s="40"/>
      <c r="O194" s="42">
        <v>0</v>
      </c>
    </row>
    <row r="195" spans="2:15" ht="16">
      <c r="B195" s="39"/>
      <c r="C195" s="39"/>
      <c r="D195" s="39"/>
      <c r="E195" s="40"/>
      <c r="F195" s="41"/>
      <c r="G195" s="42">
        <v>0</v>
      </c>
      <c r="I195" s="38"/>
      <c r="K195" s="39"/>
      <c r="L195" s="39"/>
      <c r="M195" s="39"/>
      <c r="N195" s="40"/>
      <c r="O195" s="42">
        <v>0</v>
      </c>
    </row>
    <row r="196" spans="2:15" ht="16">
      <c r="B196" s="39"/>
      <c r="C196" s="39"/>
      <c r="D196" s="39"/>
      <c r="E196" s="40"/>
      <c r="F196" s="41"/>
      <c r="G196" s="42">
        <v>0</v>
      </c>
      <c r="I196" s="38"/>
      <c r="K196" s="39"/>
      <c r="L196" s="39"/>
      <c r="M196" s="39"/>
      <c r="N196" s="40"/>
      <c r="O196" s="42">
        <v>0</v>
      </c>
    </row>
    <row r="197" spans="2:15" ht="16">
      <c r="B197" s="39"/>
      <c r="C197" s="39"/>
      <c r="D197" s="39"/>
      <c r="E197" s="40"/>
      <c r="F197" s="41"/>
      <c r="G197" s="42">
        <v>0</v>
      </c>
      <c r="I197" s="38"/>
      <c r="K197" s="39"/>
      <c r="L197" s="39"/>
      <c r="M197" s="39"/>
      <c r="N197" s="40"/>
      <c r="O197" s="42">
        <v>0</v>
      </c>
    </row>
    <row r="198" spans="2:15" ht="16">
      <c r="B198" s="39"/>
      <c r="C198" s="39"/>
      <c r="D198" s="39"/>
      <c r="E198" s="40"/>
      <c r="F198" s="41"/>
      <c r="G198" s="42">
        <v>0</v>
      </c>
      <c r="I198" s="38"/>
      <c r="K198" s="39"/>
      <c r="L198" s="39"/>
      <c r="M198" s="39"/>
      <c r="N198" s="40"/>
      <c r="O198" s="42">
        <v>0</v>
      </c>
    </row>
    <row r="199" spans="2:15" ht="16">
      <c r="B199" s="39"/>
      <c r="C199" s="39"/>
      <c r="D199" s="39"/>
      <c r="E199" s="40"/>
      <c r="F199" s="41"/>
      <c r="G199" s="42">
        <v>0</v>
      </c>
      <c r="I199" s="38"/>
      <c r="K199" s="39"/>
      <c r="L199" s="39"/>
      <c r="M199" s="39"/>
      <c r="N199" s="40"/>
      <c r="O199" s="42">
        <v>0</v>
      </c>
    </row>
    <row r="200" spans="2:15" ht="16">
      <c r="B200" s="39"/>
      <c r="C200" s="39"/>
      <c r="D200" s="39"/>
      <c r="E200" s="40"/>
      <c r="F200" s="41"/>
      <c r="G200" s="42">
        <v>0</v>
      </c>
      <c r="I200" s="38"/>
      <c r="K200" s="39"/>
      <c r="L200" s="39"/>
      <c r="M200" s="39"/>
      <c r="N200" s="40"/>
      <c r="O200" s="42">
        <v>0</v>
      </c>
    </row>
    <row r="201" spans="2:15" ht="16">
      <c r="B201" s="39"/>
      <c r="C201" s="39"/>
      <c r="D201" s="39"/>
      <c r="E201" s="40"/>
      <c r="F201" s="41"/>
      <c r="G201" s="42">
        <v>0</v>
      </c>
      <c r="I201" s="38"/>
      <c r="K201" s="39"/>
      <c r="L201" s="39"/>
      <c r="M201" s="39"/>
      <c r="N201" s="40"/>
      <c r="O201" s="42"/>
    </row>
    <row r="202" spans="2:15" ht="16">
      <c r="B202" s="39" t="s">
        <v>1</v>
      </c>
      <c r="C202" s="39"/>
      <c r="D202" s="39"/>
      <c r="E202" s="40"/>
      <c r="F202" s="43"/>
      <c r="G202" s="44">
        <f>SUBTOTAL(109,Table152346104[Cost])</f>
        <v>0</v>
      </c>
      <c r="I202" s="38"/>
      <c r="K202" s="39" t="s">
        <v>1</v>
      </c>
      <c r="L202" s="39"/>
      <c r="M202" s="39"/>
      <c r="N202" s="40"/>
      <c r="O202" s="44">
        <f>SUBTOTAL(109,Table18126468116[Amount])</f>
        <v>0</v>
      </c>
    </row>
    <row r="203" spans="2:15">
      <c r="I203" s="38"/>
    </row>
    <row r="204" spans="2:15">
      <c r="I204" s="38"/>
    </row>
    <row r="205" spans="2:15">
      <c r="I205" s="38"/>
    </row>
    <row r="206" spans="2:15" ht="19">
      <c r="B206" s="11"/>
      <c r="C206" s="8"/>
      <c r="D206" s="8"/>
      <c r="E206" s="8"/>
      <c r="F206" s="8"/>
      <c r="I206" s="38"/>
    </row>
    <row r="207" spans="2:15" ht="19">
      <c r="B207" s="11"/>
      <c r="C207" s="8"/>
      <c r="D207" s="8"/>
      <c r="E207" s="8"/>
      <c r="F207" s="8"/>
      <c r="I207" s="38"/>
    </row>
    <row r="208" spans="2:15" ht="19">
      <c r="B208" s="11"/>
      <c r="C208" s="8"/>
      <c r="D208" s="8"/>
      <c r="E208" s="8"/>
      <c r="F208" s="8"/>
      <c r="I208" s="38"/>
    </row>
    <row r="209" spans="2:15" ht="16">
      <c r="B209" s="39"/>
      <c r="C209" s="39"/>
      <c r="D209" s="39"/>
      <c r="E209" s="40"/>
      <c r="F209" s="41"/>
      <c r="G209" s="42"/>
      <c r="I209" s="38"/>
    </row>
    <row r="210" spans="2:15" ht="19">
      <c r="B210" s="11" t="s">
        <v>35</v>
      </c>
      <c r="C210" s="8"/>
      <c r="D210" s="8"/>
      <c r="E210" s="8"/>
      <c r="F210" s="8"/>
      <c r="I210" s="38"/>
      <c r="K210" s="11" t="s">
        <v>35</v>
      </c>
      <c r="L210" s="8"/>
      <c r="M210" s="8"/>
      <c r="N210" s="8"/>
      <c r="O210" s="8"/>
    </row>
    <row r="211" spans="2:15" ht="18">
      <c r="B211" s="46" t="s">
        <v>4</v>
      </c>
      <c r="C211" s="46" t="s">
        <v>8</v>
      </c>
      <c r="D211" s="49" t="s">
        <v>3</v>
      </c>
      <c r="E211" s="50" t="s">
        <v>6</v>
      </c>
      <c r="F211" s="47" t="s">
        <v>7</v>
      </c>
      <c r="G211" s="48" t="s">
        <v>5</v>
      </c>
      <c r="I211" s="38"/>
      <c r="K211" s="46" t="s">
        <v>4</v>
      </c>
      <c r="L211" s="46" t="s">
        <v>8</v>
      </c>
      <c r="M211" s="49" t="s">
        <v>3</v>
      </c>
      <c r="N211" s="50" t="s">
        <v>6</v>
      </c>
      <c r="O211" s="48" t="s">
        <v>10</v>
      </c>
    </row>
    <row r="212" spans="2:15" ht="16">
      <c r="B212" s="39"/>
      <c r="C212" s="39"/>
      <c r="D212" s="39"/>
      <c r="E212" s="40"/>
      <c r="F212" s="41"/>
      <c r="G212" s="42">
        <v>0</v>
      </c>
      <c r="I212" s="38"/>
      <c r="K212" s="39"/>
      <c r="L212" s="39"/>
      <c r="M212" s="39"/>
      <c r="N212" s="40"/>
      <c r="O212" s="42">
        <v>0</v>
      </c>
    </row>
    <row r="213" spans="2:15" ht="16">
      <c r="B213" s="39"/>
      <c r="C213" s="39"/>
      <c r="D213" s="39"/>
      <c r="E213" s="40"/>
      <c r="F213" s="41"/>
      <c r="G213" s="42">
        <v>0</v>
      </c>
      <c r="I213" s="38"/>
      <c r="K213" s="39"/>
      <c r="L213" s="39"/>
      <c r="M213" s="39"/>
      <c r="N213" s="40"/>
      <c r="O213" s="42">
        <v>0</v>
      </c>
    </row>
    <row r="214" spans="2:15" ht="16">
      <c r="B214" s="39"/>
      <c r="C214" s="39"/>
      <c r="D214" s="39"/>
      <c r="E214" s="40"/>
      <c r="F214" s="41"/>
      <c r="G214" s="42">
        <v>0</v>
      </c>
      <c r="I214" s="38"/>
      <c r="K214" s="39"/>
      <c r="L214" s="39"/>
      <c r="M214" s="39"/>
      <c r="N214" s="40"/>
      <c r="O214" s="42">
        <v>0</v>
      </c>
    </row>
    <row r="215" spans="2:15" ht="16">
      <c r="B215" s="39"/>
      <c r="C215" s="39"/>
      <c r="D215" s="39"/>
      <c r="E215" s="40"/>
      <c r="F215" s="41"/>
      <c r="G215" s="42">
        <v>0</v>
      </c>
      <c r="I215" s="38"/>
      <c r="K215" s="39"/>
      <c r="L215" s="39"/>
      <c r="M215" s="39"/>
      <c r="N215" s="40"/>
      <c r="O215" s="42">
        <v>0</v>
      </c>
    </row>
    <row r="216" spans="2:15" ht="16">
      <c r="B216" s="39"/>
      <c r="C216" s="39"/>
      <c r="D216" s="39"/>
      <c r="E216" s="40"/>
      <c r="F216" s="41"/>
      <c r="G216" s="42">
        <v>0</v>
      </c>
      <c r="I216" s="38"/>
      <c r="K216" s="39"/>
      <c r="L216" s="39"/>
      <c r="M216" s="39"/>
      <c r="N216" s="40"/>
      <c r="O216" s="42">
        <v>0</v>
      </c>
    </row>
    <row r="217" spans="2:15" ht="16">
      <c r="B217" s="39"/>
      <c r="C217" s="39"/>
      <c r="D217" s="39"/>
      <c r="E217" s="40"/>
      <c r="F217" s="41"/>
      <c r="G217" s="42">
        <v>0</v>
      </c>
      <c r="I217" s="38"/>
      <c r="K217" s="39"/>
      <c r="L217" s="39"/>
      <c r="M217" s="39"/>
      <c r="N217" s="40"/>
      <c r="O217" s="42">
        <v>0</v>
      </c>
    </row>
    <row r="218" spans="2:15" ht="16">
      <c r="B218" s="39"/>
      <c r="C218" s="39"/>
      <c r="D218" s="39"/>
      <c r="E218" s="40"/>
      <c r="F218" s="41"/>
      <c r="G218" s="42">
        <v>0</v>
      </c>
      <c r="I218" s="38"/>
      <c r="K218" s="39"/>
      <c r="L218" s="39"/>
      <c r="M218" s="39"/>
      <c r="N218" s="40"/>
      <c r="O218" s="42">
        <v>0</v>
      </c>
    </row>
    <row r="219" spans="2:15" ht="16">
      <c r="B219" s="39"/>
      <c r="C219" s="39"/>
      <c r="D219" s="39"/>
      <c r="E219" s="40"/>
      <c r="F219" s="41"/>
      <c r="G219" s="42">
        <v>0</v>
      </c>
      <c r="I219" s="38"/>
      <c r="K219" s="39"/>
      <c r="L219" s="39"/>
      <c r="M219" s="39"/>
      <c r="N219" s="40"/>
      <c r="O219" s="42">
        <v>0</v>
      </c>
    </row>
    <row r="220" spans="2:15" ht="16">
      <c r="B220" s="39"/>
      <c r="C220" s="39"/>
      <c r="D220" s="39"/>
      <c r="E220" s="40"/>
      <c r="F220" s="41"/>
      <c r="G220" s="42">
        <v>0</v>
      </c>
      <c r="I220" s="38"/>
      <c r="K220" s="39"/>
      <c r="L220" s="39"/>
      <c r="M220" s="39"/>
      <c r="N220" s="40"/>
      <c r="O220" s="42">
        <v>0</v>
      </c>
    </row>
    <row r="221" spans="2:15" ht="16">
      <c r="B221" s="39"/>
      <c r="C221" s="39"/>
      <c r="D221" s="39"/>
      <c r="E221" s="40"/>
      <c r="F221" s="41"/>
      <c r="G221" s="42">
        <v>0</v>
      </c>
      <c r="I221" s="38"/>
      <c r="K221" s="39"/>
      <c r="L221" s="39"/>
      <c r="M221" s="39"/>
      <c r="N221" s="40"/>
      <c r="O221" s="42">
        <v>0</v>
      </c>
    </row>
    <row r="222" spans="2:15" ht="16">
      <c r="B222" s="39"/>
      <c r="C222" s="39"/>
      <c r="D222" s="39"/>
      <c r="E222" s="40"/>
      <c r="F222" s="41"/>
      <c r="G222" s="42">
        <v>0</v>
      </c>
      <c r="I222" s="38"/>
      <c r="K222" s="39"/>
      <c r="L222" s="39"/>
      <c r="M222" s="39"/>
      <c r="N222" s="40"/>
      <c r="O222" s="42">
        <v>0</v>
      </c>
    </row>
    <row r="223" spans="2:15" ht="16">
      <c r="B223" s="39"/>
      <c r="C223" s="39"/>
      <c r="D223" s="39"/>
      <c r="E223" s="40"/>
      <c r="F223" s="41"/>
      <c r="G223" s="42">
        <v>0</v>
      </c>
      <c r="I223" s="38"/>
      <c r="K223" s="39"/>
      <c r="L223" s="39"/>
      <c r="M223" s="39"/>
      <c r="N223" s="40"/>
      <c r="O223" s="42">
        <v>0</v>
      </c>
    </row>
    <row r="224" spans="2:15" ht="16">
      <c r="B224" s="39"/>
      <c r="C224" s="39"/>
      <c r="D224" s="39"/>
      <c r="E224" s="40"/>
      <c r="F224" s="41"/>
      <c r="G224" s="42">
        <v>0</v>
      </c>
      <c r="I224" s="38"/>
      <c r="K224" s="39"/>
      <c r="L224" s="39"/>
      <c r="M224" s="39"/>
      <c r="N224" s="40"/>
      <c r="O224" s="42">
        <v>0</v>
      </c>
    </row>
    <row r="225" spans="2:15" ht="16">
      <c r="B225" s="39"/>
      <c r="C225" s="39"/>
      <c r="D225" s="39"/>
      <c r="E225" s="40"/>
      <c r="F225" s="41"/>
      <c r="G225" s="42">
        <v>0</v>
      </c>
      <c r="I225" s="38"/>
      <c r="K225" s="39"/>
      <c r="L225" s="39"/>
      <c r="M225" s="39"/>
      <c r="N225" s="40"/>
      <c r="O225" s="42">
        <v>0</v>
      </c>
    </row>
    <row r="226" spans="2:15" ht="16">
      <c r="B226" s="39"/>
      <c r="C226" s="39"/>
      <c r="D226" s="39"/>
      <c r="E226" s="40"/>
      <c r="F226" s="41"/>
      <c r="G226" s="42">
        <v>0</v>
      </c>
      <c r="I226" s="38"/>
      <c r="K226" s="39"/>
      <c r="L226" s="39"/>
      <c r="M226" s="39"/>
      <c r="N226" s="40"/>
      <c r="O226" s="42"/>
    </row>
    <row r="227" spans="2:15" ht="16">
      <c r="B227" s="39" t="s">
        <v>1</v>
      </c>
      <c r="C227" s="39"/>
      <c r="D227" s="39"/>
      <c r="E227" s="40"/>
      <c r="F227" s="43"/>
      <c r="G227" s="44">
        <f>SUBTOTAL(109,Table152347105[Cost])</f>
        <v>0</v>
      </c>
      <c r="I227" s="38"/>
      <c r="K227" s="39" t="s">
        <v>1</v>
      </c>
      <c r="L227" s="39"/>
      <c r="M227" s="39"/>
      <c r="N227" s="40"/>
      <c r="O227" s="44">
        <f>SUBTOTAL(109,Table18126469117[Amount])</f>
        <v>0</v>
      </c>
    </row>
    <row r="228" spans="2:15">
      <c r="I228" s="38"/>
    </row>
    <row r="229" spans="2:15">
      <c r="I229" s="38"/>
    </row>
    <row r="230" spans="2:15">
      <c r="I230" s="38"/>
    </row>
    <row r="231" spans="2:15">
      <c r="I231" s="38"/>
    </row>
    <row r="232" spans="2:15">
      <c r="I232" s="38"/>
    </row>
    <row r="233" spans="2:15">
      <c r="I233" s="38"/>
    </row>
    <row r="234" spans="2:15" ht="19">
      <c r="B234" s="11"/>
      <c r="C234" s="8"/>
      <c r="D234" s="8"/>
      <c r="E234" s="8"/>
      <c r="F234" s="8"/>
      <c r="I234" s="38"/>
    </row>
    <row r="235" spans="2:15" ht="19">
      <c r="B235" s="11" t="s">
        <v>36</v>
      </c>
      <c r="C235" s="8"/>
      <c r="D235" s="8"/>
      <c r="E235" s="8"/>
      <c r="F235" s="8"/>
      <c r="I235" s="38"/>
      <c r="K235" s="11" t="s">
        <v>36</v>
      </c>
      <c r="L235" s="8"/>
      <c r="M235" s="8"/>
      <c r="N235" s="8"/>
      <c r="O235" s="8"/>
    </row>
    <row r="236" spans="2:15" ht="18">
      <c r="B236" s="46" t="s">
        <v>4</v>
      </c>
      <c r="C236" s="46" t="s">
        <v>8</v>
      </c>
      <c r="D236" s="49" t="s">
        <v>3</v>
      </c>
      <c r="E236" s="50" t="s">
        <v>6</v>
      </c>
      <c r="F236" s="47" t="s">
        <v>7</v>
      </c>
      <c r="G236" s="48" t="s">
        <v>5</v>
      </c>
      <c r="I236" s="38"/>
      <c r="K236" s="46" t="s">
        <v>4</v>
      </c>
      <c r="L236" s="46" t="s">
        <v>8</v>
      </c>
      <c r="M236" s="49" t="s">
        <v>3</v>
      </c>
      <c r="N236" s="50" t="s">
        <v>6</v>
      </c>
      <c r="O236" s="48" t="s">
        <v>10</v>
      </c>
    </row>
    <row r="237" spans="2:15" ht="16">
      <c r="B237" s="39"/>
      <c r="C237" s="39"/>
      <c r="D237" s="39"/>
      <c r="E237" s="40"/>
      <c r="F237" s="41"/>
      <c r="G237" s="42">
        <v>0</v>
      </c>
      <c r="I237" s="38"/>
      <c r="K237" s="39"/>
      <c r="L237" s="39"/>
      <c r="M237" s="39"/>
      <c r="N237" s="40"/>
      <c r="O237" s="42">
        <v>0</v>
      </c>
    </row>
    <row r="238" spans="2:15" ht="16">
      <c r="B238" s="39"/>
      <c r="C238" s="39"/>
      <c r="D238" s="39"/>
      <c r="E238" s="40"/>
      <c r="F238" s="41"/>
      <c r="G238" s="42">
        <v>0</v>
      </c>
      <c r="I238" s="38"/>
      <c r="K238" s="39"/>
      <c r="L238" s="39"/>
      <c r="M238" s="39"/>
      <c r="N238" s="40"/>
      <c r="O238" s="42">
        <v>0</v>
      </c>
    </row>
    <row r="239" spans="2:15" ht="16">
      <c r="B239" s="39"/>
      <c r="C239" s="39"/>
      <c r="D239" s="39"/>
      <c r="E239" s="40"/>
      <c r="F239" s="41"/>
      <c r="G239" s="42">
        <v>0</v>
      </c>
      <c r="I239" s="38"/>
      <c r="K239" s="39"/>
      <c r="L239" s="39"/>
      <c r="M239" s="39"/>
      <c r="N239" s="40"/>
      <c r="O239" s="42">
        <v>0</v>
      </c>
    </row>
    <row r="240" spans="2:15" ht="16">
      <c r="B240" s="39"/>
      <c r="C240" s="39"/>
      <c r="D240" s="39"/>
      <c r="E240" s="40"/>
      <c r="F240" s="41"/>
      <c r="G240" s="42">
        <v>0</v>
      </c>
      <c r="I240" s="38"/>
      <c r="K240" s="39"/>
      <c r="L240" s="39"/>
      <c r="M240" s="39"/>
      <c r="N240" s="40"/>
      <c r="O240" s="42">
        <v>0</v>
      </c>
    </row>
    <row r="241" spans="2:15" ht="16">
      <c r="B241" s="39"/>
      <c r="C241" s="39"/>
      <c r="D241" s="39"/>
      <c r="E241" s="40"/>
      <c r="F241" s="41"/>
      <c r="G241" s="42">
        <v>0</v>
      </c>
      <c r="I241" s="38"/>
      <c r="K241" s="39"/>
      <c r="L241" s="39"/>
      <c r="M241" s="39"/>
      <c r="N241" s="40"/>
      <c r="O241" s="42">
        <v>0</v>
      </c>
    </row>
    <row r="242" spans="2:15" ht="16">
      <c r="B242" s="39"/>
      <c r="C242" s="39"/>
      <c r="D242" s="39"/>
      <c r="E242" s="40"/>
      <c r="F242" s="41"/>
      <c r="G242" s="42">
        <v>0</v>
      </c>
      <c r="I242" s="38"/>
      <c r="K242" s="39"/>
      <c r="L242" s="39"/>
      <c r="M242" s="39"/>
      <c r="N242" s="40"/>
      <c r="O242" s="42">
        <v>0</v>
      </c>
    </row>
    <row r="243" spans="2:15" ht="16">
      <c r="B243" s="39"/>
      <c r="C243" s="39"/>
      <c r="D243" s="39"/>
      <c r="E243" s="40"/>
      <c r="F243" s="41"/>
      <c r="G243" s="42">
        <v>0</v>
      </c>
      <c r="I243" s="38"/>
      <c r="K243" s="39"/>
      <c r="L243" s="39"/>
      <c r="M243" s="39"/>
      <c r="N243" s="40"/>
      <c r="O243" s="42">
        <v>0</v>
      </c>
    </row>
    <row r="244" spans="2:15" ht="16">
      <c r="B244" s="39"/>
      <c r="C244" s="39"/>
      <c r="D244" s="39"/>
      <c r="E244" s="40"/>
      <c r="F244" s="41"/>
      <c r="G244" s="42">
        <v>0</v>
      </c>
      <c r="I244" s="38"/>
      <c r="K244" s="39"/>
      <c r="L244" s="39"/>
      <c r="M244" s="39"/>
      <c r="N244" s="40"/>
      <c r="O244" s="42">
        <v>0</v>
      </c>
    </row>
    <row r="245" spans="2:15" ht="16">
      <c r="B245" s="39"/>
      <c r="C245" s="39"/>
      <c r="D245" s="39"/>
      <c r="E245" s="40"/>
      <c r="F245" s="41"/>
      <c r="G245" s="42">
        <v>0</v>
      </c>
      <c r="I245" s="38"/>
      <c r="K245" s="39"/>
      <c r="L245" s="39"/>
      <c r="M245" s="39"/>
      <c r="N245" s="40"/>
      <c r="O245" s="42">
        <v>0</v>
      </c>
    </row>
    <row r="246" spans="2:15" ht="16">
      <c r="B246" s="39"/>
      <c r="C246" s="39"/>
      <c r="D246" s="39"/>
      <c r="E246" s="40"/>
      <c r="F246" s="41"/>
      <c r="G246" s="42">
        <v>0</v>
      </c>
      <c r="I246" s="38"/>
      <c r="K246" s="39"/>
      <c r="L246" s="39"/>
      <c r="M246" s="39"/>
      <c r="N246" s="40"/>
      <c r="O246" s="42">
        <v>0</v>
      </c>
    </row>
    <row r="247" spans="2:15" ht="16">
      <c r="B247" s="39"/>
      <c r="C247" s="39"/>
      <c r="D247" s="39"/>
      <c r="E247" s="40"/>
      <c r="F247" s="41"/>
      <c r="G247" s="42">
        <v>0</v>
      </c>
      <c r="I247" s="38"/>
      <c r="K247" s="39"/>
      <c r="L247" s="39"/>
      <c r="M247" s="39"/>
      <c r="N247" s="40"/>
      <c r="O247" s="42">
        <v>0</v>
      </c>
    </row>
    <row r="248" spans="2:15" ht="16">
      <c r="B248" s="39"/>
      <c r="C248" s="39"/>
      <c r="D248" s="39"/>
      <c r="E248" s="40"/>
      <c r="F248" s="41"/>
      <c r="G248" s="42">
        <v>0</v>
      </c>
      <c r="I248" s="38"/>
      <c r="K248" s="39"/>
      <c r="L248" s="39"/>
      <c r="M248" s="39"/>
      <c r="N248" s="40"/>
      <c r="O248" s="42">
        <v>0</v>
      </c>
    </row>
    <row r="249" spans="2:15" ht="16">
      <c r="B249" s="39"/>
      <c r="C249" s="39"/>
      <c r="D249" s="39"/>
      <c r="E249" s="40"/>
      <c r="F249" s="41"/>
      <c r="G249" s="42">
        <v>0</v>
      </c>
      <c r="I249" s="38"/>
      <c r="K249" s="39"/>
      <c r="L249" s="39"/>
      <c r="M249" s="39"/>
      <c r="N249" s="40"/>
      <c r="O249" s="42">
        <v>0</v>
      </c>
    </row>
    <row r="250" spans="2:15" ht="16">
      <c r="B250" s="39"/>
      <c r="C250" s="39"/>
      <c r="D250" s="39"/>
      <c r="E250" s="40"/>
      <c r="F250" s="41"/>
      <c r="G250" s="42">
        <v>0</v>
      </c>
      <c r="I250" s="38"/>
      <c r="K250" s="39"/>
      <c r="L250" s="39"/>
      <c r="M250" s="39"/>
      <c r="N250" s="40"/>
      <c r="O250" s="42">
        <v>0</v>
      </c>
    </row>
    <row r="251" spans="2:15" ht="16">
      <c r="B251" s="39"/>
      <c r="C251" s="39"/>
      <c r="D251" s="39"/>
      <c r="E251" s="40"/>
      <c r="F251" s="41"/>
      <c r="G251" s="42">
        <v>0</v>
      </c>
      <c r="I251" s="38"/>
      <c r="K251" s="39"/>
      <c r="L251" s="39"/>
      <c r="M251" s="39"/>
      <c r="N251" s="40"/>
      <c r="O251" s="42"/>
    </row>
    <row r="252" spans="2:15" ht="16">
      <c r="B252" s="39" t="s">
        <v>1</v>
      </c>
      <c r="C252" s="39"/>
      <c r="D252" s="39"/>
      <c r="E252" s="40"/>
      <c r="F252" s="43"/>
      <c r="G252" s="44">
        <f>SUBTOTAL(109,Table152348106[Cost])</f>
        <v>0</v>
      </c>
      <c r="I252" s="38"/>
      <c r="K252" s="39" t="s">
        <v>1</v>
      </c>
      <c r="L252" s="39"/>
      <c r="M252" s="39"/>
      <c r="N252" s="40"/>
      <c r="O252" s="44">
        <f>SUBTOTAL(109,Table18126470118[Amount])</f>
        <v>0</v>
      </c>
    </row>
    <row r="253" spans="2:15" ht="16">
      <c r="B253" s="39"/>
      <c r="C253" s="39"/>
      <c r="D253" s="39"/>
      <c r="E253" s="40"/>
      <c r="F253" s="41"/>
      <c r="G253" s="42"/>
      <c r="I253" s="38"/>
    </row>
    <row r="254" spans="2:15" ht="16">
      <c r="B254" s="39"/>
      <c r="C254" s="39"/>
      <c r="D254" s="39"/>
      <c r="E254" s="40"/>
      <c r="F254" s="41"/>
      <c r="G254" s="42"/>
      <c r="I254" s="38"/>
    </row>
    <row r="255" spans="2:15" ht="16">
      <c r="B255" s="39"/>
      <c r="C255" s="39"/>
      <c r="D255" s="39"/>
      <c r="E255" s="40"/>
      <c r="F255" s="43"/>
      <c r="G255" s="44"/>
      <c r="I255" s="38"/>
    </row>
    <row r="256" spans="2:15">
      <c r="I256" s="38"/>
    </row>
    <row r="257" spans="2:15">
      <c r="I257" s="38"/>
    </row>
    <row r="258" spans="2:15">
      <c r="I258" s="38"/>
    </row>
    <row r="259" spans="2:15">
      <c r="I259" s="38"/>
    </row>
    <row r="260" spans="2:15" ht="19">
      <c r="B260" s="11" t="s">
        <v>37</v>
      </c>
      <c r="C260" s="8"/>
      <c r="D260" s="8"/>
      <c r="E260" s="8"/>
      <c r="F260" s="8"/>
      <c r="I260" s="38"/>
      <c r="K260" s="11" t="s">
        <v>37</v>
      </c>
      <c r="L260" s="8"/>
      <c r="M260" s="8"/>
      <c r="N260" s="8"/>
      <c r="O260" s="8"/>
    </row>
    <row r="261" spans="2:15" ht="18">
      <c r="B261" s="46" t="s">
        <v>4</v>
      </c>
      <c r="C261" s="46" t="s">
        <v>8</v>
      </c>
      <c r="D261" s="49" t="s">
        <v>3</v>
      </c>
      <c r="E261" s="50" t="s">
        <v>6</v>
      </c>
      <c r="F261" s="47" t="s">
        <v>7</v>
      </c>
      <c r="G261" s="48" t="s">
        <v>5</v>
      </c>
      <c r="I261" s="38"/>
      <c r="K261" s="46" t="s">
        <v>4</v>
      </c>
      <c r="L261" s="46" t="s">
        <v>8</v>
      </c>
      <c r="M261" s="49" t="s">
        <v>3</v>
      </c>
      <c r="N261" s="50" t="s">
        <v>6</v>
      </c>
      <c r="O261" s="48" t="s">
        <v>10</v>
      </c>
    </row>
    <row r="262" spans="2:15" ht="16">
      <c r="B262" s="39"/>
      <c r="C262" s="39"/>
      <c r="D262" s="39"/>
      <c r="E262" s="40"/>
      <c r="F262" s="41"/>
      <c r="G262" s="42">
        <v>0</v>
      </c>
      <c r="I262" s="38"/>
      <c r="K262" s="39"/>
      <c r="L262" s="39"/>
      <c r="M262" s="39"/>
      <c r="N262" s="40"/>
      <c r="O262" s="42">
        <v>0</v>
      </c>
    </row>
    <row r="263" spans="2:15" ht="16">
      <c r="B263" s="39"/>
      <c r="C263" s="39"/>
      <c r="D263" s="39"/>
      <c r="E263" s="40"/>
      <c r="F263" s="41"/>
      <c r="G263" s="42">
        <v>0</v>
      </c>
      <c r="I263" s="38"/>
      <c r="K263" s="39"/>
      <c r="L263" s="39"/>
      <c r="M263" s="39"/>
      <c r="N263" s="40"/>
      <c r="O263" s="42">
        <v>0</v>
      </c>
    </row>
    <row r="264" spans="2:15" ht="16">
      <c r="B264" s="39"/>
      <c r="C264" s="39"/>
      <c r="D264" s="39"/>
      <c r="E264" s="40"/>
      <c r="F264" s="41"/>
      <c r="G264" s="42">
        <v>0</v>
      </c>
      <c r="I264" s="38"/>
      <c r="K264" s="39"/>
      <c r="L264" s="39"/>
      <c r="M264" s="39"/>
      <c r="N264" s="40"/>
      <c r="O264" s="42">
        <v>0</v>
      </c>
    </row>
    <row r="265" spans="2:15" ht="16">
      <c r="B265" s="39"/>
      <c r="C265" s="39"/>
      <c r="D265" s="39"/>
      <c r="E265" s="40"/>
      <c r="F265" s="41"/>
      <c r="G265" s="42">
        <v>0</v>
      </c>
      <c r="I265" s="38"/>
      <c r="K265" s="39"/>
      <c r="L265" s="39"/>
      <c r="M265" s="39"/>
      <c r="N265" s="40"/>
      <c r="O265" s="42">
        <v>0</v>
      </c>
    </row>
    <row r="266" spans="2:15" ht="16">
      <c r="B266" s="39"/>
      <c r="C266" s="39"/>
      <c r="D266" s="39"/>
      <c r="E266" s="40"/>
      <c r="F266" s="41"/>
      <c r="G266" s="42">
        <v>0</v>
      </c>
      <c r="I266" s="38"/>
      <c r="K266" s="39"/>
      <c r="L266" s="39"/>
      <c r="M266" s="39"/>
      <c r="N266" s="40"/>
      <c r="O266" s="42">
        <v>0</v>
      </c>
    </row>
    <row r="267" spans="2:15" ht="16">
      <c r="B267" s="39"/>
      <c r="C267" s="39"/>
      <c r="D267" s="39"/>
      <c r="E267" s="40"/>
      <c r="F267" s="41"/>
      <c r="G267" s="42">
        <v>0</v>
      </c>
      <c r="I267" s="38"/>
      <c r="K267" s="39"/>
      <c r="L267" s="39"/>
      <c r="M267" s="39"/>
      <c r="N267" s="40"/>
      <c r="O267" s="42">
        <v>0</v>
      </c>
    </row>
    <row r="268" spans="2:15" ht="16">
      <c r="B268" s="39"/>
      <c r="C268" s="39"/>
      <c r="D268" s="39"/>
      <c r="E268" s="40"/>
      <c r="F268" s="41"/>
      <c r="G268" s="42">
        <v>0</v>
      </c>
      <c r="I268" s="38"/>
      <c r="K268" s="39"/>
      <c r="L268" s="39"/>
      <c r="M268" s="39"/>
      <c r="N268" s="40"/>
      <c r="O268" s="42">
        <v>0</v>
      </c>
    </row>
    <row r="269" spans="2:15" ht="16">
      <c r="B269" s="39"/>
      <c r="C269" s="39"/>
      <c r="D269" s="39"/>
      <c r="E269" s="40"/>
      <c r="F269" s="41"/>
      <c r="G269" s="42">
        <v>0</v>
      </c>
      <c r="I269" s="38"/>
      <c r="K269" s="39"/>
      <c r="L269" s="39"/>
      <c r="M269" s="39"/>
      <c r="N269" s="40"/>
      <c r="O269" s="42">
        <v>0</v>
      </c>
    </row>
    <row r="270" spans="2:15" ht="16">
      <c r="B270" s="39"/>
      <c r="C270" s="39"/>
      <c r="D270" s="39"/>
      <c r="E270" s="40"/>
      <c r="F270" s="41"/>
      <c r="G270" s="42">
        <v>0</v>
      </c>
      <c r="I270" s="38"/>
      <c r="K270" s="39"/>
      <c r="L270" s="39"/>
      <c r="M270" s="39"/>
      <c r="N270" s="40"/>
      <c r="O270" s="42">
        <v>0</v>
      </c>
    </row>
    <row r="271" spans="2:15" ht="16">
      <c r="B271" s="39"/>
      <c r="C271" s="39"/>
      <c r="D271" s="39"/>
      <c r="E271" s="40"/>
      <c r="F271" s="41"/>
      <c r="G271" s="42">
        <v>0</v>
      </c>
      <c r="I271" s="38"/>
      <c r="K271" s="39"/>
      <c r="L271" s="39"/>
      <c r="M271" s="39"/>
      <c r="N271" s="40"/>
      <c r="O271" s="42">
        <v>0</v>
      </c>
    </row>
    <row r="272" spans="2:15" ht="16">
      <c r="B272" s="39"/>
      <c r="C272" s="39"/>
      <c r="D272" s="39"/>
      <c r="E272" s="40"/>
      <c r="F272" s="41"/>
      <c r="G272" s="42">
        <v>0</v>
      </c>
      <c r="I272" s="38"/>
      <c r="K272" s="39"/>
      <c r="L272" s="39"/>
      <c r="M272" s="39"/>
      <c r="N272" s="40"/>
      <c r="O272" s="42">
        <v>0</v>
      </c>
    </row>
    <row r="273" spans="2:15" ht="16">
      <c r="B273" s="39"/>
      <c r="C273" s="39"/>
      <c r="D273" s="39"/>
      <c r="E273" s="40"/>
      <c r="F273" s="41"/>
      <c r="G273" s="42">
        <v>0</v>
      </c>
      <c r="I273" s="38"/>
      <c r="K273" s="39"/>
      <c r="L273" s="39"/>
      <c r="M273" s="39"/>
      <c r="N273" s="40"/>
      <c r="O273" s="42">
        <v>0</v>
      </c>
    </row>
    <row r="274" spans="2:15" ht="16">
      <c r="B274" s="39"/>
      <c r="C274" s="39"/>
      <c r="D274" s="39"/>
      <c r="E274" s="40"/>
      <c r="F274" s="41"/>
      <c r="G274" s="42">
        <v>0</v>
      </c>
      <c r="I274" s="38"/>
      <c r="K274" s="39"/>
      <c r="L274" s="39"/>
      <c r="M274" s="39"/>
      <c r="N274" s="40"/>
      <c r="O274" s="42">
        <v>0</v>
      </c>
    </row>
    <row r="275" spans="2:15" ht="16">
      <c r="B275" s="39"/>
      <c r="C275" s="39"/>
      <c r="D275" s="39"/>
      <c r="E275" s="40"/>
      <c r="F275" s="41"/>
      <c r="G275" s="42">
        <v>0</v>
      </c>
      <c r="I275" s="38"/>
      <c r="K275" s="39"/>
      <c r="L275" s="39"/>
      <c r="M275" s="39"/>
      <c r="N275" s="40"/>
      <c r="O275" s="42">
        <v>0</v>
      </c>
    </row>
    <row r="276" spans="2:15" ht="16">
      <c r="B276" s="39"/>
      <c r="C276" s="39"/>
      <c r="D276" s="39"/>
      <c r="E276" s="40"/>
      <c r="F276" s="41"/>
      <c r="G276" s="42">
        <v>0</v>
      </c>
      <c r="I276" s="38"/>
      <c r="K276" s="39"/>
      <c r="L276" s="39"/>
      <c r="M276" s="39"/>
      <c r="N276" s="40"/>
      <c r="O276" s="42"/>
    </row>
    <row r="277" spans="2:15" ht="16">
      <c r="B277" s="39" t="s">
        <v>1</v>
      </c>
      <c r="C277" s="39"/>
      <c r="D277" s="39"/>
      <c r="E277" s="40"/>
      <c r="F277" s="43"/>
      <c r="G277" s="44">
        <f>SUBTOTAL(109,Table152349107[Cost])</f>
        <v>0</v>
      </c>
      <c r="I277" s="38"/>
      <c r="K277" s="39" t="s">
        <v>1</v>
      </c>
      <c r="L277" s="39"/>
      <c r="M277" s="39"/>
      <c r="N277" s="40"/>
      <c r="O277" s="44">
        <f>SUBTOTAL(109,Table18126471119[Amount])</f>
        <v>0</v>
      </c>
    </row>
    <row r="278" spans="2:15" ht="16">
      <c r="B278" s="39"/>
      <c r="C278" s="39"/>
      <c r="D278" s="39"/>
      <c r="E278" s="40"/>
      <c r="F278" s="41"/>
      <c r="G278" s="42"/>
      <c r="I278" s="38"/>
    </row>
    <row r="279" spans="2:15" ht="16">
      <c r="B279" s="39"/>
      <c r="C279" s="39"/>
      <c r="D279" s="39"/>
      <c r="E279" s="40"/>
      <c r="F279" s="41"/>
      <c r="G279" s="42"/>
      <c r="I279" s="38"/>
    </row>
    <row r="280" spans="2:15" ht="16">
      <c r="B280" s="39"/>
      <c r="C280" s="39"/>
      <c r="D280" s="39"/>
      <c r="E280" s="40"/>
      <c r="F280" s="41"/>
      <c r="G280" s="42"/>
      <c r="I280" s="38"/>
    </row>
    <row r="281" spans="2:15" ht="16">
      <c r="B281" s="39"/>
      <c r="C281" s="39"/>
      <c r="D281" s="39"/>
      <c r="E281" s="40"/>
      <c r="F281" s="41"/>
      <c r="G281" s="42"/>
      <c r="I281" s="38"/>
    </row>
    <row r="282" spans="2:15" ht="16">
      <c r="B282" s="39"/>
      <c r="C282" s="39"/>
      <c r="D282" s="39"/>
      <c r="E282" s="40"/>
      <c r="F282" s="41"/>
      <c r="G282" s="42"/>
      <c r="I282" s="38"/>
    </row>
    <row r="283" spans="2:15" ht="16">
      <c r="B283" s="39"/>
      <c r="C283" s="39"/>
      <c r="D283" s="39"/>
      <c r="E283" s="40"/>
      <c r="F283" s="43"/>
      <c r="G283" s="44"/>
      <c r="I283" s="38"/>
    </row>
    <row r="284" spans="2:15">
      <c r="I284" s="38"/>
    </row>
    <row r="285" spans="2:15" ht="19">
      <c r="B285" s="11" t="s">
        <v>38</v>
      </c>
      <c r="C285" s="8"/>
      <c r="D285" s="8"/>
      <c r="E285" s="8"/>
      <c r="F285" s="8"/>
      <c r="I285" s="38"/>
      <c r="K285" s="11" t="s">
        <v>38</v>
      </c>
      <c r="L285" s="8"/>
      <c r="M285" s="8"/>
      <c r="N285" s="8"/>
      <c r="O285" s="8"/>
    </row>
    <row r="286" spans="2:15" ht="18">
      <c r="B286" s="46" t="s">
        <v>4</v>
      </c>
      <c r="C286" s="46" t="s">
        <v>8</v>
      </c>
      <c r="D286" s="49" t="s">
        <v>3</v>
      </c>
      <c r="E286" s="50" t="s">
        <v>6</v>
      </c>
      <c r="F286" s="47" t="s">
        <v>7</v>
      </c>
      <c r="G286" s="48" t="s">
        <v>5</v>
      </c>
      <c r="I286" s="38"/>
      <c r="K286" s="46" t="s">
        <v>4</v>
      </c>
      <c r="L286" s="46" t="s">
        <v>8</v>
      </c>
      <c r="M286" s="49" t="s">
        <v>3</v>
      </c>
      <c r="N286" s="50" t="s">
        <v>6</v>
      </c>
      <c r="O286" s="48" t="s">
        <v>10</v>
      </c>
    </row>
    <row r="287" spans="2:15" ht="16">
      <c r="B287" s="39"/>
      <c r="C287" s="39"/>
      <c r="D287" s="39"/>
      <c r="E287" s="40"/>
      <c r="F287" s="41"/>
      <c r="G287" s="42">
        <v>0</v>
      </c>
      <c r="I287" s="38"/>
      <c r="K287" s="39"/>
      <c r="L287" s="39"/>
      <c r="M287" s="39"/>
      <c r="N287" s="40"/>
      <c r="O287" s="42">
        <v>0</v>
      </c>
    </row>
    <row r="288" spans="2:15" ht="16">
      <c r="B288" s="39"/>
      <c r="C288" s="39"/>
      <c r="D288" s="39"/>
      <c r="E288" s="40"/>
      <c r="F288" s="41"/>
      <c r="G288" s="42">
        <v>0</v>
      </c>
      <c r="I288" s="38"/>
      <c r="K288" s="39"/>
      <c r="L288" s="39"/>
      <c r="M288" s="39"/>
      <c r="N288" s="40"/>
      <c r="O288" s="42">
        <v>0</v>
      </c>
    </row>
    <row r="289" spans="2:15" ht="16">
      <c r="B289" s="39"/>
      <c r="C289" s="39"/>
      <c r="D289" s="39"/>
      <c r="E289" s="40"/>
      <c r="F289" s="41"/>
      <c r="G289" s="42">
        <v>0</v>
      </c>
      <c r="I289" s="38"/>
      <c r="K289" s="39"/>
      <c r="L289" s="39"/>
      <c r="M289" s="39"/>
      <c r="N289" s="40"/>
      <c r="O289" s="42">
        <v>0</v>
      </c>
    </row>
    <row r="290" spans="2:15" ht="16">
      <c r="B290" s="39"/>
      <c r="C290" s="39"/>
      <c r="D290" s="39"/>
      <c r="E290" s="40"/>
      <c r="F290" s="41"/>
      <c r="G290" s="42">
        <v>0</v>
      </c>
      <c r="I290" s="38"/>
      <c r="K290" s="39"/>
      <c r="L290" s="39"/>
      <c r="M290" s="39"/>
      <c r="N290" s="40"/>
      <c r="O290" s="42">
        <v>0</v>
      </c>
    </row>
    <row r="291" spans="2:15" ht="16">
      <c r="B291" s="39"/>
      <c r="C291" s="39"/>
      <c r="D291" s="39"/>
      <c r="E291" s="40"/>
      <c r="F291" s="41"/>
      <c r="G291" s="42">
        <v>0</v>
      </c>
      <c r="I291" s="38"/>
      <c r="K291" s="39"/>
      <c r="L291" s="39"/>
      <c r="M291" s="39"/>
      <c r="N291" s="40"/>
      <c r="O291" s="42">
        <v>0</v>
      </c>
    </row>
    <row r="292" spans="2:15" ht="16">
      <c r="B292" s="39"/>
      <c r="C292" s="39"/>
      <c r="D292" s="39"/>
      <c r="E292" s="40"/>
      <c r="F292" s="41"/>
      <c r="G292" s="42">
        <v>0</v>
      </c>
      <c r="I292" s="38"/>
      <c r="K292" s="39"/>
      <c r="L292" s="39"/>
      <c r="M292" s="39"/>
      <c r="N292" s="40"/>
      <c r="O292" s="42">
        <v>0</v>
      </c>
    </row>
    <row r="293" spans="2:15" ht="16">
      <c r="B293" s="39"/>
      <c r="C293" s="39"/>
      <c r="D293" s="39"/>
      <c r="E293" s="40"/>
      <c r="F293" s="41"/>
      <c r="G293" s="42">
        <v>0</v>
      </c>
      <c r="I293" s="38"/>
      <c r="K293" s="39"/>
      <c r="L293" s="39"/>
      <c r="M293" s="39"/>
      <c r="N293" s="40"/>
      <c r="O293" s="42">
        <v>0</v>
      </c>
    </row>
    <row r="294" spans="2:15" ht="16">
      <c r="B294" s="39"/>
      <c r="C294" s="39"/>
      <c r="D294" s="39"/>
      <c r="E294" s="40"/>
      <c r="F294" s="41"/>
      <c r="G294" s="42">
        <v>0</v>
      </c>
      <c r="I294" s="38"/>
      <c r="K294" s="39"/>
      <c r="L294" s="39"/>
      <c r="M294" s="39"/>
      <c r="N294" s="40"/>
      <c r="O294" s="42">
        <v>0</v>
      </c>
    </row>
    <row r="295" spans="2:15" ht="16">
      <c r="B295" s="39"/>
      <c r="C295" s="39"/>
      <c r="D295" s="39"/>
      <c r="E295" s="40"/>
      <c r="F295" s="41"/>
      <c r="G295" s="42">
        <v>0</v>
      </c>
      <c r="I295" s="38"/>
      <c r="K295" s="39"/>
      <c r="L295" s="39"/>
      <c r="M295" s="39"/>
      <c r="N295" s="40"/>
      <c r="O295" s="42">
        <v>0</v>
      </c>
    </row>
    <row r="296" spans="2:15" ht="16">
      <c r="B296" s="39"/>
      <c r="C296" s="39"/>
      <c r="D296" s="39"/>
      <c r="E296" s="40"/>
      <c r="F296" s="41"/>
      <c r="G296" s="42">
        <v>0</v>
      </c>
      <c r="I296" s="38"/>
      <c r="K296" s="39"/>
      <c r="L296" s="39"/>
      <c r="M296" s="39"/>
      <c r="N296" s="40"/>
      <c r="O296" s="42">
        <v>0</v>
      </c>
    </row>
    <row r="297" spans="2:15" ht="16">
      <c r="B297" s="39"/>
      <c r="C297" s="39"/>
      <c r="D297" s="39"/>
      <c r="E297" s="40"/>
      <c r="F297" s="41"/>
      <c r="G297" s="42">
        <v>0</v>
      </c>
      <c r="I297" s="38"/>
      <c r="K297" s="39"/>
      <c r="L297" s="39"/>
      <c r="M297" s="39"/>
      <c r="N297" s="40"/>
      <c r="O297" s="42">
        <v>0</v>
      </c>
    </row>
    <row r="298" spans="2:15" ht="16">
      <c r="B298" s="39"/>
      <c r="C298" s="39"/>
      <c r="D298" s="39"/>
      <c r="E298" s="40"/>
      <c r="F298" s="41"/>
      <c r="G298" s="42">
        <v>0</v>
      </c>
      <c r="I298" s="38"/>
      <c r="K298" s="39"/>
      <c r="L298" s="39"/>
      <c r="M298" s="39"/>
      <c r="N298" s="40"/>
      <c r="O298" s="42">
        <v>0</v>
      </c>
    </row>
    <row r="299" spans="2:15" ht="16">
      <c r="B299" s="39"/>
      <c r="C299" s="39"/>
      <c r="D299" s="39"/>
      <c r="E299" s="40"/>
      <c r="F299" s="41"/>
      <c r="G299" s="42">
        <v>0</v>
      </c>
      <c r="I299" s="38"/>
      <c r="K299" s="39"/>
      <c r="L299" s="39"/>
      <c r="M299" s="39"/>
      <c r="N299" s="40"/>
      <c r="O299" s="42">
        <v>0</v>
      </c>
    </row>
    <row r="300" spans="2:15" ht="16">
      <c r="B300" s="39"/>
      <c r="C300" s="39"/>
      <c r="D300" s="39"/>
      <c r="E300" s="40"/>
      <c r="F300" s="41"/>
      <c r="G300" s="42">
        <v>0</v>
      </c>
      <c r="I300" s="38"/>
      <c r="K300" s="39"/>
      <c r="L300" s="39"/>
      <c r="M300" s="39"/>
      <c r="N300" s="40"/>
      <c r="O300" s="42">
        <v>0</v>
      </c>
    </row>
    <row r="301" spans="2:15" ht="16">
      <c r="B301" s="39"/>
      <c r="C301" s="39"/>
      <c r="D301" s="39"/>
      <c r="E301" s="40"/>
      <c r="F301" s="41"/>
      <c r="G301" s="42">
        <v>0</v>
      </c>
      <c r="I301" s="38"/>
      <c r="K301" s="39"/>
      <c r="L301" s="39"/>
      <c r="M301" s="39"/>
      <c r="N301" s="40"/>
      <c r="O301" s="42"/>
    </row>
    <row r="302" spans="2:15" ht="16">
      <c r="B302" s="39" t="s">
        <v>1</v>
      </c>
      <c r="C302" s="39"/>
      <c r="D302" s="39"/>
      <c r="E302" s="40"/>
      <c r="F302" s="43"/>
      <c r="G302" s="44">
        <f>SUBTOTAL(109,Table15234950108[Cost])</f>
        <v>0</v>
      </c>
      <c r="I302" s="38"/>
      <c r="K302" s="39" t="s">
        <v>1</v>
      </c>
      <c r="L302" s="39"/>
      <c r="M302" s="39"/>
      <c r="N302" s="40"/>
      <c r="O302" s="44">
        <f>SUBTOTAL(109,Table18126472120[Amount])</f>
        <v>0</v>
      </c>
    </row>
    <row r="303" spans="2:15" ht="16">
      <c r="B303" s="39"/>
      <c r="C303" s="39"/>
      <c r="D303" s="39"/>
      <c r="E303" s="40"/>
      <c r="F303" s="41"/>
      <c r="G303" s="42"/>
      <c r="I303" s="38"/>
    </row>
    <row r="304" spans="2:15" ht="16">
      <c r="B304" s="39"/>
      <c r="C304" s="39"/>
      <c r="D304" s="39"/>
      <c r="E304" s="40"/>
      <c r="F304" s="41"/>
      <c r="G304" s="42"/>
      <c r="I304" s="38"/>
    </row>
    <row r="305" spans="2:9" ht="16">
      <c r="B305" s="39"/>
      <c r="C305" s="39"/>
      <c r="D305" s="39"/>
      <c r="E305" s="40"/>
      <c r="F305" s="41"/>
      <c r="G305" s="42"/>
      <c r="I305" s="38"/>
    </row>
    <row r="306" spans="2:9" ht="16">
      <c r="B306" s="39"/>
      <c r="C306" s="39"/>
      <c r="D306" s="39"/>
      <c r="E306" s="40"/>
      <c r="F306" s="41"/>
      <c r="G306" s="42"/>
      <c r="I306" s="38"/>
    </row>
    <row r="307" spans="2:9" ht="16">
      <c r="B307" s="39"/>
      <c r="C307" s="39"/>
      <c r="D307" s="39"/>
      <c r="E307" s="40"/>
      <c r="F307" s="41"/>
      <c r="G307" s="42"/>
      <c r="I307" s="38"/>
    </row>
    <row r="308" spans="2:9" ht="16">
      <c r="B308" s="39"/>
      <c r="C308" s="39"/>
      <c r="D308" s="39"/>
      <c r="E308" s="40"/>
      <c r="F308" s="41"/>
      <c r="G308" s="42"/>
      <c r="I308" s="38"/>
    </row>
    <row r="309" spans="2:9" ht="16">
      <c r="B309" s="39"/>
      <c r="C309" s="39"/>
      <c r="D309" s="39"/>
      <c r="E309" s="40"/>
      <c r="F309" s="41"/>
      <c r="G309" s="42"/>
      <c r="I309" s="38"/>
    </row>
    <row r="310" spans="2:9" ht="16">
      <c r="B310" s="39"/>
      <c r="C310" s="39"/>
      <c r="D310" s="39"/>
      <c r="E310" s="40"/>
      <c r="F310" s="41"/>
      <c r="G310" s="42"/>
      <c r="I310" s="38"/>
    </row>
    <row r="311" spans="2:9" ht="16">
      <c r="B311" s="39"/>
      <c r="C311" s="39"/>
      <c r="D311" s="39"/>
      <c r="E311" s="40"/>
      <c r="F311" s="43"/>
      <c r="G311" s="44"/>
      <c r="I311" s="38"/>
    </row>
    <row r="312" spans="2:9">
      <c r="I312" s="38"/>
    </row>
    <row r="313" spans="2:9">
      <c r="I313" s="38"/>
    </row>
    <row r="314" spans="2:9" ht="16">
      <c r="B314" s="39"/>
      <c r="C314" s="39"/>
      <c r="D314" s="39"/>
      <c r="E314" s="40"/>
      <c r="F314" s="41"/>
      <c r="G314" s="42"/>
      <c r="I314" s="38"/>
    </row>
    <row r="315" spans="2:9" ht="16">
      <c r="B315" s="39"/>
      <c r="C315" s="39"/>
      <c r="D315" s="39"/>
      <c r="E315" s="40"/>
      <c r="F315" s="41"/>
      <c r="G315" s="42"/>
      <c r="I315" s="38"/>
    </row>
    <row r="316" spans="2:9" ht="16">
      <c r="B316" s="39"/>
      <c r="C316" s="39"/>
      <c r="D316" s="39"/>
      <c r="E316" s="40"/>
      <c r="F316" s="41"/>
      <c r="G316" s="42"/>
      <c r="I316" s="38"/>
    </row>
    <row r="317" spans="2:9" ht="16">
      <c r="B317" s="39"/>
      <c r="C317" s="39"/>
      <c r="D317" s="39"/>
      <c r="E317" s="40"/>
      <c r="F317" s="41"/>
      <c r="G317" s="42"/>
      <c r="I317" s="38"/>
    </row>
    <row r="318" spans="2:9" ht="16">
      <c r="B318" s="39"/>
      <c r="C318" s="39"/>
      <c r="D318" s="39"/>
      <c r="E318" s="40"/>
      <c r="F318" s="41"/>
      <c r="G318" s="42"/>
      <c r="I318" s="38"/>
    </row>
    <row r="319" spans="2:9" ht="16">
      <c r="B319" s="39"/>
      <c r="C319" s="39"/>
      <c r="D319" s="39"/>
      <c r="E319" s="40"/>
      <c r="F319" s="41"/>
      <c r="G319" s="42"/>
      <c r="I319" s="38"/>
    </row>
    <row r="320" spans="2:9" ht="16">
      <c r="B320" s="39"/>
      <c r="C320" s="39"/>
      <c r="D320" s="39"/>
      <c r="E320" s="40"/>
      <c r="F320" s="41"/>
      <c r="G320" s="42"/>
      <c r="I320" s="38"/>
    </row>
    <row r="321" spans="2:9" ht="16">
      <c r="B321" s="39"/>
      <c r="C321" s="39"/>
      <c r="D321" s="39"/>
      <c r="E321" s="40"/>
      <c r="F321" s="41"/>
      <c r="G321" s="42"/>
      <c r="I321" s="38"/>
    </row>
    <row r="322" spans="2:9" ht="16">
      <c r="B322" s="39"/>
      <c r="C322" s="39"/>
      <c r="D322" s="39"/>
      <c r="E322" s="40"/>
      <c r="F322" s="41"/>
      <c r="G322" s="42"/>
      <c r="I322" s="38"/>
    </row>
    <row r="323" spans="2:9" ht="16">
      <c r="B323" s="39"/>
      <c r="C323" s="39"/>
      <c r="D323" s="39"/>
      <c r="E323" s="40"/>
      <c r="F323" s="41"/>
      <c r="G323" s="42"/>
      <c r="I323" s="38"/>
    </row>
    <row r="324" spans="2:9" ht="16">
      <c r="B324" s="39"/>
      <c r="C324" s="39"/>
      <c r="D324" s="39"/>
      <c r="E324" s="40"/>
      <c r="F324" s="41"/>
      <c r="G324" s="42"/>
      <c r="I324" s="38"/>
    </row>
    <row r="325" spans="2:9" ht="16">
      <c r="B325" s="39"/>
      <c r="C325" s="39"/>
      <c r="D325" s="39"/>
      <c r="E325" s="40"/>
      <c r="F325" s="41"/>
      <c r="G325" s="42"/>
      <c r="I325" s="38"/>
    </row>
    <row r="326" spans="2:9" ht="16">
      <c r="B326" s="39"/>
      <c r="C326" s="39"/>
      <c r="D326" s="39"/>
      <c r="E326" s="40"/>
      <c r="F326" s="41"/>
      <c r="G326" s="42"/>
      <c r="I326" s="38"/>
    </row>
    <row r="327" spans="2:9" ht="16">
      <c r="B327" s="39"/>
      <c r="C327" s="39"/>
      <c r="D327" s="39"/>
      <c r="E327" s="40"/>
      <c r="F327" s="41"/>
      <c r="G327" s="42"/>
      <c r="I327" s="38"/>
    </row>
    <row r="328" spans="2:9" ht="16">
      <c r="B328" s="39"/>
      <c r="C328" s="39"/>
      <c r="D328" s="39"/>
      <c r="E328" s="40"/>
      <c r="F328" s="41"/>
      <c r="G328" s="42"/>
      <c r="I328" s="38"/>
    </row>
    <row r="329" spans="2:9" ht="16">
      <c r="B329" s="39"/>
      <c r="C329" s="39"/>
      <c r="D329" s="39"/>
      <c r="E329" s="40"/>
      <c r="F329" s="41"/>
      <c r="G329" s="42"/>
      <c r="I329" s="38"/>
    </row>
    <row r="330" spans="2:9" ht="16">
      <c r="B330" s="39"/>
      <c r="C330" s="39"/>
      <c r="D330" s="39"/>
      <c r="E330" s="40"/>
      <c r="F330" s="41"/>
      <c r="G330" s="42"/>
      <c r="I330" s="38"/>
    </row>
    <row r="331" spans="2:9" ht="16">
      <c r="B331" s="39"/>
      <c r="C331" s="39"/>
      <c r="D331" s="39"/>
      <c r="E331" s="40"/>
      <c r="F331" s="41"/>
      <c r="G331" s="42"/>
      <c r="I331" s="38"/>
    </row>
    <row r="332" spans="2:9" ht="16">
      <c r="B332" s="39"/>
      <c r="C332" s="39"/>
      <c r="D332" s="39"/>
      <c r="E332" s="40"/>
      <c r="F332" s="41"/>
      <c r="G332" s="42"/>
      <c r="I332" s="38"/>
    </row>
    <row r="333" spans="2:9" ht="16">
      <c r="B333" s="39"/>
      <c r="C333" s="39"/>
      <c r="D333" s="39"/>
      <c r="E333" s="40"/>
      <c r="F333" s="41"/>
      <c r="G333" s="42"/>
      <c r="I333" s="38"/>
    </row>
    <row r="334" spans="2:9" ht="16">
      <c r="B334" s="39"/>
      <c r="C334" s="39"/>
      <c r="D334" s="39"/>
      <c r="E334" s="40"/>
      <c r="F334" s="41"/>
      <c r="G334" s="42"/>
      <c r="I334" s="38"/>
    </row>
    <row r="335" spans="2:9" ht="16">
      <c r="B335" s="39"/>
      <c r="C335" s="39"/>
      <c r="D335" s="39"/>
      <c r="E335" s="40"/>
      <c r="F335" s="41"/>
      <c r="G335" s="42"/>
      <c r="I335" s="38"/>
    </row>
    <row r="336" spans="2:9" ht="16">
      <c r="B336" s="39"/>
      <c r="C336" s="39"/>
      <c r="D336" s="39"/>
      <c r="E336" s="40"/>
      <c r="F336" s="41"/>
      <c r="G336" s="42"/>
      <c r="I336" s="38"/>
    </row>
    <row r="337" spans="2:9" ht="16">
      <c r="B337" s="39"/>
      <c r="C337" s="39"/>
      <c r="D337" s="39"/>
      <c r="E337" s="40"/>
      <c r="F337" s="41"/>
      <c r="G337" s="42"/>
      <c r="I337" s="38"/>
    </row>
    <row r="338" spans="2:9" ht="16">
      <c r="B338" s="39"/>
      <c r="C338" s="39"/>
      <c r="D338" s="39"/>
      <c r="E338" s="40"/>
      <c r="F338" s="43"/>
      <c r="G338" s="44"/>
      <c r="I338" s="38"/>
    </row>
    <row r="339" spans="2:9">
      <c r="I339" s="38"/>
    </row>
    <row r="340" spans="2:9">
      <c r="I340" s="38"/>
    </row>
    <row r="341" spans="2:9">
      <c r="I341" s="38"/>
    </row>
    <row r="342" spans="2:9">
      <c r="I342" s="38"/>
    </row>
    <row r="343" spans="2:9">
      <c r="I343" s="38"/>
    </row>
    <row r="344" spans="2:9">
      <c r="I344" s="38"/>
    </row>
    <row r="345" spans="2:9">
      <c r="I345" s="38"/>
    </row>
    <row r="346" spans="2:9">
      <c r="I346" s="38"/>
    </row>
    <row r="347" spans="2:9">
      <c r="I347" s="38"/>
    </row>
    <row r="348" spans="2:9">
      <c r="I348" s="38"/>
    </row>
    <row r="349" spans="2:9">
      <c r="I349" s="38"/>
    </row>
    <row r="350" spans="2:9">
      <c r="I350" s="38"/>
    </row>
    <row r="351" spans="2:9">
      <c r="I351" s="38"/>
    </row>
    <row r="352" spans="2:9">
      <c r="I352" s="38"/>
    </row>
    <row r="353" spans="9:9">
      <c r="I353" s="38"/>
    </row>
  </sheetData>
  <mergeCells count="8">
    <mergeCell ref="Q25:Q33"/>
    <mergeCell ref="P31:P32"/>
    <mergeCell ref="B3:P3"/>
    <mergeCell ref="B4:C4"/>
    <mergeCell ref="D4:O4"/>
    <mergeCell ref="B5:D5"/>
    <mergeCell ref="B6:H6"/>
    <mergeCell ref="J6:P6"/>
  </mergeCells>
  <pageMargins left="1" right="1" top="0.75" bottom="1" header="0.5" footer="0.5"/>
  <pageSetup scale="99" orientation="landscape" r:id="rId1"/>
  <headerFooter alignWithMargins="0"/>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Income and Expenditure Report</vt:lpstr>
      <vt:lpstr>General Ledger Term 1</vt:lpstr>
      <vt:lpstr>General Ledger Term 2</vt:lpstr>
      <vt:lpstr>General Ledger Term 3</vt:lpstr>
      <vt:lpstr>'General Ledger Term 1'!Print_Area</vt:lpstr>
      <vt:lpstr>'General Ledger Term 2'!Print_Area</vt:lpstr>
      <vt:lpstr>'General Ledger Term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Brandenburg</dc:creator>
  <cp:lastModifiedBy>Lisa B.</cp:lastModifiedBy>
  <dcterms:created xsi:type="dcterms:W3CDTF">2017-12-27T06:43:04Z</dcterms:created>
  <dcterms:modified xsi:type="dcterms:W3CDTF">2020-03-02T05:45:30Z</dcterms:modified>
</cp:coreProperties>
</file>