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ml.chartshapes+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tables/table48.xml" ContentType="application/vnd.openxmlformats-officedocument.spreadsheetml.table+xml"/>
  <Override PartName="/xl/tables/table49.xml" ContentType="application/vnd.openxmlformats-officedocument.spreadsheetml.table+xml"/>
  <Override PartName="/xl/tables/table50.xml" ContentType="application/vnd.openxmlformats-officedocument.spreadsheetml.table+xml"/>
  <Override PartName="/xl/tables/table51.xml" ContentType="application/vnd.openxmlformats-officedocument.spreadsheetml.table+xml"/>
  <Override PartName="/xl/tables/table52.xml" ContentType="application/vnd.openxmlformats-officedocument.spreadsheetml.table+xml"/>
  <Override PartName="/xl/tables/table53.xml" ContentType="application/vnd.openxmlformats-officedocument.spreadsheetml.table+xml"/>
  <Override PartName="/xl/tables/table54.xml" ContentType="application/vnd.openxmlformats-officedocument.spreadsheetml.table+xml"/>
  <Override PartName="/xl/tables/table55.xml" ContentType="application/vnd.openxmlformats-officedocument.spreadsheetml.table+xml"/>
  <Override PartName="/xl/tables/table56.xml" ContentType="application/vnd.openxmlformats-officedocument.spreadsheetml.table+xml"/>
  <Override PartName="/xl/tables/table57.xml" ContentType="application/vnd.openxmlformats-officedocument.spreadsheetml.table+xml"/>
  <Override PartName="/xl/tables/table58.xml" ContentType="application/vnd.openxmlformats-officedocument.spreadsheetml.table+xml"/>
  <Override PartName="/xl/tables/table59.xml" ContentType="application/vnd.openxmlformats-officedocument.spreadsheetml.table+xml"/>
  <Override PartName="/xl/tables/table60.xml" ContentType="application/vnd.openxmlformats-officedocument.spreadsheetml.table+xml"/>
  <Override PartName="/xl/tables/table61.xml" ContentType="application/vnd.openxmlformats-officedocument.spreadsheetml.table+xml"/>
  <Override PartName="/xl/tables/table62.xml" ContentType="application/vnd.openxmlformats-officedocument.spreadsheetml.table+xml"/>
  <Override PartName="/xl/tables/table63.xml" ContentType="application/vnd.openxmlformats-officedocument.spreadsheetml.table+xml"/>
  <Override PartName="/xl/tables/table64.xml" ContentType="application/vnd.openxmlformats-officedocument.spreadsheetml.table+xml"/>
  <Override PartName="/xl/tables/table65.xml" ContentType="application/vnd.openxmlformats-officedocument.spreadsheetml.table+xml"/>
  <Override PartName="/xl/tables/table66.xml" ContentType="application/vnd.openxmlformats-officedocument.spreadsheetml.table+xml"/>
  <Override PartName="/xl/tables/table67.xml" ContentType="application/vnd.openxmlformats-officedocument.spreadsheetml.table+xml"/>
  <Override PartName="/xl/tables/table68.xml" ContentType="application/vnd.openxmlformats-officedocument.spreadsheetml.table+xml"/>
  <Override PartName="/xl/tables/table69.xml" ContentType="application/vnd.openxmlformats-officedocument.spreadsheetml.table+xml"/>
  <Override PartName="/xl/tables/table70.xml" ContentType="application/vnd.openxmlformats-officedocument.spreadsheetml.table+xml"/>
  <Override PartName="/xl/tables/table71.xml" ContentType="application/vnd.openxmlformats-officedocument.spreadsheetml.table+xml"/>
  <Override PartName="/xl/tables/table72.xml" ContentType="application/vnd.openxmlformats-officedocument.spreadsheetml.table+xml"/>
  <Override PartName="/xl/tables/table73.xml" ContentType="application/vnd.openxmlformats-officedocument.spreadsheetml.table+xml"/>
  <Override PartName="/xl/tables/table7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209"/>
  <workbookPr/>
  <mc:AlternateContent xmlns:mc="http://schemas.openxmlformats.org/markup-compatibility/2006">
    <mc:Choice Requires="x15">
      <x15ac:absPath xmlns:x15ac="http://schemas.microsoft.com/office/spreadsheetml/2010/11/ac" url="/Users/lisa/Downloads/"/>
    </mc:Choice>
  </mc:AlternateContent>
  <xr:revisionPtr revIDLastSave="0" documentId="13_ncr:1_{62374B53-BB1A-A443-B355-5CE1480E83B4}" xr6:coauthVersionLast="45" xr6:coauthVersionMax="45" xr10:uidLastSave="{00000000-0000-0000-0000-000000000000}"/>
  <bookViews>
    <workbookView xWindow="0" yWindow="800" windowWidth="28800" windowHeight="15840" activeTab="1" xr2:uid="{00000000-000D-0000-FFFF-FFFF00000000}"/>
  </bookViews>
  <sheets>
    <sheet name="Introduction" sheetId="3" r:id="rId1"/>
    <sheet name="Income and Expenditure Report" sheetId="1" r:id="rId2"/>
    <sheet name="General Ledger Term 1" sheetId="2" r:id="rId3"/>
    <sheet name="General Ledger Term 2" sheetId="8" r:id="rId4"/>
    <sheet name="General Ledger Term 3" sheetId="9" r:id="rId5"/>
  </sheets>
  <definedNames>
    <definedName name="_xlnm.Print_Area" localSheetId="2">'General Ledger Term 1'!$B$1:$G$51</definedName>
    <definedName name="_xlnm.Print_Area" localSheetId="3">'General Ledger Term 2'!$B$1:$G$51</definedName>
    <definedName name="_xlnm.Print_Area" localSheetId="4">'General Ledger Term 3'!$B$1:$G$51</definedName>
  </definedNames>
  <calcPr calcId="191029"/>
  <webPublishing codePage="1252"/>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302" i="9" l="1"/>
  <c r="G302" i="9"/>
  <c r="O277" i="9"/>
  <c r="G277" i="9"/>
  <c r="O252" i="9"/>
  <c r="G252" i="9"/>
  <c r="O227" i="9"/>
  <c r="G227" i="9"/>
  <c r="O202" i="9"/>
  <c r="G202" i="9"/>
  <c r="O177" i="9"/>
  <c r="G177" i="9"/>
  <c r="O152" i="9"/>
  <c r="G152" i="9"/>
  <c r="O127" i="9"/>
  <c r="G127" i="9"/>
  <c r="O102" i="9"/>
  <c r="G102" i="9"/>
  <c r="O77" i="9"/>
  <c r="G77" i="9"/>
  <c r="O52" i="9"/>
  <c r="G52" i="9"/>
  <c r="O27" i="9"/>
  <c r="G27" i="9"/>
  <c r="O302" i="8"/>
  <c r="G302" i="8"/>
  <c r="O277" i="8"/>
  <c r="G277" i="8"/>
  <c r="O252" i="8"/>
  <c r="G252" i="8"/>
  <c r="O227" i="8"/>
  <c r="G227" i="8"/>
  <c r="O202" i="8"/>
  <c r="G202" i="8"/>
  <c r="O177" i="8"/>
  <c r="G177" i="8"/>
  <c r="O152" i="8"/>
  <c r="G152" i="8"/>
  <c r="O127" i="8"/>
  <c r="G127" i="8"/>
  <c r="O102" i="8"/>
  <c r="G102" i="8"/>
  <c r="O77" i="8"/>
  <c r="G77" i="8"/>
  <c r="O52" i="8"/>
  <c r="G52" i="8"/>
  <c r="O27" i="8"/>
  <c r="G27" i="8"/>
  <c r="O302" i="2"/>
  <c r="O277" i="2"/>
  <c r="O252" i="2"/>
  <c r="O227" i="2"/>
  <c r="O202" i="2"/>
  <c r="O177" i="2"/>
  <c r="O152" i="2"/>
  <c r="O127" i="2"/>
  <c r="O102" i="2"/>
  <c r="O77" i="2"/>
  <c r="O52" i="2"/>
  <c r="O27" i="2"/>
  <c r="G302" i="2"/>
  <c r="G277" i="2"/>
  <c r="G252" i="2"/>
  <c r="G227" i="2"/>
  <c r="G202" i="2"/>
  <c r="G177" i="2"/>
  <c r="G152" i="2"/>
  <c r="G127" i="2"/>
  <c r="G102" i="2"/>
  <c r="G77" i="2"/>
  <c r="G52" i="2"/>
  <c r="D43" i="1" l="1"/>
  <c r="O8" i="1" s="1"/>
  <c r="D26" i="1"/>
  <c r="O7" i="1" s="1"/>
  <c r="O10" i="1" l="1"/>
  <c r="G27" i="2" l="1"/>
</calcChain>
</file>

<file path=xl/sharedStrings.xml><?xml version="1.0" encoding="utf-8"?>
<sst xmlns="http://schemas.openxmlformats.org/spreadsheetml/2006/main" count="602" uniqueCount="47">
  <si>
    <t>Total Expenses</t>
  </si>
  <si>
    <t>Total</t>
  </si>
  <si>
    <t>Total Income</t>
  </si>
  <si>
    <t>Item</t>
  </si>
  <si>
    <t>Date</t>
  </si>
  <si>
    <t>Cost</t>
  </si>
  <si>
    <t>Description</t>
  </si>
  <si>
    <t>Paid by</t>
  </si>
  <si>
    <t>Qty</t>
  </si>
  <si>
    <t>EXPENSES</t>
  </si>
  <si>
    <t>Amount</t>
  </si>
  <si>
    <t>INCOME</t>
  </si>
  <si>
    <t>You can drag and drop the corner of each table to change the size if you want more or less space</t>
  </si>
  <si>
    <t>&lt;&lt;</t>
  </si>
  <si>
    <t>General Ledger - Term 1</t>
  </si>
  <si>
    <t>Income and Expenditure Report</t>
  </si>
  <si>
    <t>BALANCE - 2020</t>
  </si>
  <si>
    <t>Overview</t>
  </si>
  <si>
    <t>Category</t>
  </si>
  <si>
    <t>Summary - Income</t>
  </si>
  <si>
    <t>You can change, remove or add the different categories depending on what suits your club</t>
  </si>
  <si>
    <r>
      <t xml:space="preserve">You must list </t>
    </r>
    <r>
      <rPr>
        <b/>
        <i/>
        <u/>
        <sz val="14"/>
        <color rgb="FFC00000"/>
        <rFont val="Century Gothic (Body)"/>
      </rPr>
      <t>ALL</t>
    </r>
    <r>
      <rPr>
        <b/>
        <i/>
        <sz val="14"/>
        <color rgb="FFC00000"/>
        <rFont val="Century Gothic"/>
        <family val="1"/>
        <scheme val="minor"/>
      </rPr>
      <t xml:space="preserve"> individual expenses and incomes from throughout the year in this document. This includes small payments such as "soda $1.20" or "membership fee payment $2"
There is also a column to list who paid for the given item, though it is optional whether you would like to use this for reference.</t>
    </r>
  </si>
  <si>
    <t>This table will automatically generate</t>
  </si>
  <si>
    <t>Summary - Expenditure</t>
  </si>
  <si>
    <t>General Ledger - Term 2</t>
  </si>
  <si>
    <t>General Ledger - Term 3</t>
  </si>
  <si>
    <t>Fill in the tables only</t>
  </si>
  <si>
    <t>Break/O-Week</t>
  </si>
  <si>
    <t>Week 1</t>
  </si>
  <si>
    <t>Week 2</t>
  </si>
  <si>
    <t>Week 3</t>
  </si>
  <si>
    <t>Week 4</t>
  </si>
  <si>
    <t>Week 5</t>
  </si>
  <si>
    <t>Week 6</t>
  </si>
  <si>
    <t>Week 7</t>
  </si>
  <si>
    <t>Week 8</t>
  </si>
  <si>
    <t>Week 9</t>
  </si>
  <si>
    <t>Week 10</t>
  </si>
  <si>
    <t>Exam Period</t>
  </si>
  <si>
    <t>By Week</t>
  </si>
  <si>
    <t>Week 1-2</t>
  </si>
  <si>
    <t>Weeks 3-4</t>
  </si>
  <si>
    <t>Weeks 5-6</t>
  </si>
  <si>
    <t>Weeks 7-8</t>
  </si>
  <si>
    <t>Weeks 9-10</t>
  </si>
  <si>
    <r>
      <rPr>
        <b/>
        <sz val="22"/>
        <color theme="8" tint="-0.499984740745262"/>
        <rFont val="Century Gothic (Body)"/>
      </rPr>
      <t xml:space="preserve">
ARC CLUBS INCOME AND EXPENDITURE AND GENERAL LEDGERS</t>
    </r>
    <r>
      <rPr>
        <sz val="20"/>
        <color theme="8" tint="-0.499984740745262"/>
        <rFont val="Century Gothic"/>
        <family val="2"/>
        <scheme val="minor"/>
      </rPr>
      <t xml:space="preserve">
You </t>
    </r>
    <r>
      <rPr>
        <b/>
        <sz val="20"/>
        <color theme="8" tint="-0.499984740745262"/>
        <rFont val="Century Gothic"/>
        <family val="1"/>
        <scheme val="minor"/>
      </rPr>
      <t>MUST</t>
    </r>
    <r>
      <rPr>
        <sz val="20"/>
        <color theme="8" tint="-0.499984740745262"/>
        <rFont val="Century Gothic"/>
        <family val="2"/>
        <scheme val="minor"/>
      </rPr>
      <t xml:space="preserve"> submit </t>
    </r>
    <r>
      <rPr>
        <b/>
        <sz val="20"/>
        <color rgb="FF00B050"/>
        <rFont val="Century Gothic (Body)"/>
      </rPr>
      <t>this document</t>
    </r>
    <r>
      <rPr>
        <sz val="20"/>
        <color theme="8" tint="-0.499984740745262"/>
        <rFont val="Century Gothic"/>
        <family val="2"/>
        <scheme val="minor"/>
      </rPr>
      <t xml:space="preserve"> to Arc, along with a bank statement, at the end of </t>
    </r>
    <r>
      <rPr>
        <u/>
        <sz val="20"/>
        <color theme="8" tint="-0.499984740745262"/>
        <rFont val="Century Gothic (Body)"/>
      </rPr>
      <t>Term 1</t>
    </r>
    <r>
      <rPr>
        <sz val="20"/>
        <color theme="8" tint="-0.499984740745262"/>
        <rFont val="Century Gothic"/>
        <family val="2"/>
        <scheme val="minor"/>
      </rPr>
      <t xml:space="preserve"> and </t>
    </r>
    <r>
      <rPr>
        <u/>
        <sz val="20"/>
        <color theme="8" tint="-0.499984740745262"/>
        <rFont val="Century Gothic (Body)"/>
      </rPr>
      <t>Term 2</t>
    </r>
    <r>
      <rPr>
        <sz val="20"/>
        <color theme="8" tint="-0.499984740745262"/>
        <rFont val="Century Gothic"/>
        <family val="2"/>
        <scheme val="minor"/>
      </rPr>
      <t xml:space="preserve"> (before Week 2 of the break), and also as part of your club's application for </t>
    </r>
    <r>
      <rPr>
        <u/>
        <sz val="20"/>
        <color theme="8" tint="-0.499984740745262"/>
        <rFont val="Century Gothic (Body)"/>
      </rPr>
      <t>reaffiliation in Term 3</t>
    </r>
    <r>
      <rPr>
        <sz val="20"/>
        <color theme="8" tint="-0.499984740745262"/>
        <rFont val="Century Gothic"/>
        <family val="2"/>
        <scheme val="minor"/>
      </rPr>
      <t xml:space="preserve">. These new requirements are here to help you keep on top of your club's finances throughout the year.
This Excel Document includes ALL Arc-required financial information. As long as you use this spreadsheet, you are following the guidelines successfully. 
Below, you can see that the first sheet is the </t>
    </r>
    <r>
      <rPr>
        <b/>
        <sz val="20"/>
        <color theme="8" tint="-0.499984740745262"/>
        <rFont val="Century Gothic"/>
        <family val="1"/>
        <scheme val="minor"/>
      </rPr>
      <t>Income and Expenditure Report</t>
    </r>
    <r>
      <rPr>
        <sz val="20"/>
        <color theme="8" tint="-0.499984740745262"/>
        <rFont val="Century Gothic"/>
        <family val="2"/>
        <scheme val="minor"/>
      </rPr>
      <t xml:space="preserve"> (which will provide an overview of primary expenses and incomes of your club over the course of the year) - we will NOT expect this to be completed each Term, however, you may choose to update it regularly to provide your executive with an overview of the club's financial position. 
The following sheets are </t>
    </r>
    <r>
      <rPr>
        <b/>
        <sz val="20"/>
        <color theme="8" tint="-0.499984740745262"/>
        <rFont val="Century Gothic"/>
        <family val="1"/>
        <scheme val="minor"/>
      </rPr>
      <t>General Ledgers</t>
    </r>
    <r>
      <rPr>
        <sz val="20"/>
        <color theme="8" tint="-0.499984740745262"/>
        <rFont val="Century Gothic"/>
        <family val="2"/>
        <scheme val="minor"/>
      </rPr>
      <t xml:space="preserve"> for </t>
    </r>
    <r>
      <rPr>
        <i/>
        <sz val="20"/>
        <color theme="8" tint="-0.499984740745262"/>
        <rFont val="Century Gothic"/>
        <family val="1"/>
        <scheme val="minor"/>
      </rPr>
      <t>each term</t>
    </r>
    <r>
      <rPr>
        <sz val="20"/>
        <color theme="8" tint="-0.499984740745262"/>
        <rFont val="Century Gothic"/>
        <family val="2"/>
        <scheme val="minor"/>
      </rPr>
      <t xml:space="preserve">. Remember that the general ledger needs to specificy </t>
    </r>
    <r>
      <rPr>
        <b/>
        <sz val="20"/>
        <color theme="8" tint="-0.499984740745262"/>
        <rFont val="Century Gothic"/>
        <family val="1"/>
        <scheme val="minor"/>
      </rPr>
      <t>EVERY SINGLE</t>
    </r>
    <r>
      <rPr>
        <sz val="20"/>
        <color theme="8" tint="-0.499984740745262"/>
        <rFont val="Century Gothic"/>
        <family val="2"/>
        <scheme val="minor"/>
      </rPr>
      <t xml:space="preserve"> individual payment, both incoming and outgoing. It is the Treasurer's job to ensure this document is updated regularly (we suggest at least weekly-fortnightly depending on how busy your club is). These </t>
    </r>
    <r>
      <rPr>
        <b/>
        <sz val="20"/>
        <color theme="8" tint="-0.499984740745262"/>
        <rFont val="Century Gothic"/>
        <family val="1"/>
        <scheme val="minor"/>
      </rPr>
      <t>MUST</t>
    </r>
    <r>
      <rPr>
        <sz val="20"/>
        <color theme="8" tint="-0.499984740745262"/>
        <rFont val="Century Gothic"/>
        <family val="2"/>
        <scheme val="minor"/>
      </rPr>
      <t xml:space="preserve"> be fully up to date at the end of each term when you submit this document to Arc.
</t>
    </r>
  </si>
  <si>
    <t>Please ensure your categories here make reasonable sense in the context of your General Ledgers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</si>
</sst>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8" formatCode="&quot;$&quot;#,##0.00_);[Red]\(&quot;$&quot;#,##0.00\)"/>
    <numFmt numFmtId="44" formatCode="_(&quot;$&quot;* #,##0.00_);_(&quot;$&quot;* \(#,##0.00\);_(&quot;$&quot;* &quot;-&quot;??_);_(@_)"/>
    <numFmt numFmtId="164" formatCode="&quot;$&quot;#,##0.00"/>
  </numFmts>
  <fonts count="46">
    <font>
      <sz val="12"/>
      <name val="Century Gothic"/>
      <family val="2"/>
      <scheme val="minor"/>
    </font>
    <font>
      <sz val="8"/>
      <name val="Arial"/>
      <family val="2"/>
    </font>
    <font>
      <sz val="10"/>
      <name val="Century Gothic"/>
      <family val="2"/>
      <scheme val="minor"/>
    </font>
    <font>
      <sz val="9"/>
      <name val="Century Gothic"/>
      <family val="2"/>
      <scheme val="minor"/>
    </font>
    <font>
      <sz val="8"/>
      <color theme="7" tint="-0.24994659260841701"/>
      <name val="Century Gothic"/>
      <family val="2"/>
      <scheme val="minor"/>
    </font>
    <font>
      <b/>
      <sz val="8"/>
      <color theme="7" tint="-0.24994659260841701"/>
      <name val="Century Gothic"/>
      <family val="1"/>
      <scheme val="major"/>
    </font>
    <font>
      <b/>
      <sz val="14"/>
      <color theme="0"/>
      <name val="Century Gothic"/>
      <family val="2"/>
      <scheme val="minor"/>
    </font>
    <font>
      <b/>
      <sz val="28"/>
      <color theme="0"/>
      <name val="Century Gothic"/>
      <family val="1"/>
      <scheme val="major"/>
    </font>
    <font>
      <b/>
      <sz val="14"/>
      <color theme="3"/>
      <name val="Century Gothic"/>
      <family val="2"/>
      <scheme val="minor"/>
    </font>
    <font>
      <sz val="12"/>
      <name val="Century Gothic"/>
      <family val="2"/>
      <scheme val="minor"/>
    </font>
    <font>
      <b/>
      <sz val="14"/>
      <color theme="7"/>
      <name val="Century Gothic"/>
      <family val="2"/>
      <scheme val="minor"/>
    </font>
    <font>
      <sz val="10"/>
      <color theme="7"/>
      <name val="Century Gothic"/>
      <family val="2"/>
      <scheme val="minor"/>
    </font>
    <font>
      <b/>
      <sz val="32"/>
      <name val="Century Gothic"/>
      <family val="1"/>
      <scheme val="major"/>
    </font>
    <font>
      <b/>
      <sz val="14"/>
      <color theme="3"/>
      <name val="Calibri"/>
      <family val="2"/>
    </font>
    <font>
      <b/>
      <sz val="12"/>
      <color theme="3"/>
      <name val="Century Gothic"/>
      <family val="2"/>
      <scheme val="minor"/>
    </font>
    <font>
      <b/>
      <sz val="12"/>
      <color theme="7"/>
      <name val="Century Gothic"/>
      <family val="2"/>
      <scheme val="minor"/>
    </font>
    <font>
      <b/>
      <sz val="48"/>
      <color theme="0"/>
      <name val="Century Gothic"/>
      <family val="1"/>
      <scheme val="major"/>
    </font>
    <font>
      <sz val="24"/>
      <name val="Century Gothic"/>
      <family val="2"/>
      <scheme val="minor"/>
    </font>
    <font>
      <i/>
      <sz val="12"/>
      <name val="Century Gothic"/>
      <family val="2"/>
      <scheme val="minor"/>
    </font>
    <font>
      <b/>
      <i/>
      <sz val="12"/>
      <color theme="6" tint="-0.249977111117893"/>
      <name val="Century Gothic"/>
      <family val="2"/>
      <scheme val="minor"/>
    </font>
    <font>
      <b/>
      <sz val="24"/>
      <color theme="0"/>
      <name val="Century Gothic"/>
      <family val="1"/>
      <scheme val="major"/>
    </font>
    <font>
      <b/>
      <sz val="28"/>
      <color theme="3"/>
      <name val="Century Gothic"/>
      <family val="2"/>
      <scheme val="minor"/>
    </font>
    <font>
      <sz val="14"/>
      <name val="Century Gothic"/>
      <family val="2"/>
      <scheme val="minor"/>
    </font>
    <font>
      <b/>
      <sz val="14"/>
      <color theme="0"/>
      <name val="Century Gothic"/>
      <family val="1"/>
      <scheme val="minor"/>
    </font>
    <font>
      <i/>
      <sz val="10"/>
      <color theme="1" tint="0.499984740745262"/>
      <name val="Century Gothic"/>
      <family val="1"/>
      <scheme val="minor"/>
    </font>
    <font>
      <b/>
      <i/>
      <sz val="14"/>
      <color rgb="FFC00000"/>
      <name val="Century Gothic"/>
      <family val="1"/>
      <scheme val="minor"/>
    </font>
    <font>
      <b/>
      <sz val="14"/>
      <color theme="6" tint="-0.499984740745262"/>
      <name val="Century Gothic"/>
      <family val="2"/>
      <scheme val="minor"/>
    </font>
    <font>
      <b/>
      <sz val="12"/>
      <color theme="6" tint="-0.499984740745262"/>
      <name val="Century Gothic"/>
      <family val="2"/>
      <scheme val="minor"/>
    </font>
    <font>
      <sz val="10"/>
      <color theme="6" tint="-0.499984740745262"/>
      <name val="Century Gothic"/>
      <family val="2"/>
      <scheme val="minor"/>
    </font>
    <font>
      <sz val="20"/>
      <color theme="8" tint="-0.499984740745262"/>
      <name val="Century Gothic"/>
      <family val="2"/>
      <scheme val="minor"/>
    </font>
    <font>
      <b/>
      <sz val="16"/>
      <color theme="6" tint="-0.499984740745262"/>
      <name val="Century Gothic"/>
      <family val="2"/>
      <scheme val="minor"/>
    </font>
    <font>
      <b/>
      <sz val="17"/>
      <color theme="6" tint="-0.499984740745262"/>
      <name val="Century Gothic"/>
      <family val="2"/>
      <scheme val="minor"/>
    </font>
    <font>
      <b/>
      <sz val="17"/>
      <name val="Century Gothic"/>
      <family val="1"/>
      <scheme val="minor"/>
    </font>
    <font>
      <b/>
      <sz val="17"/>
      <color theme="3" tint="-0.249977111117893"/>
      <name val="Century Gothic"/>
      <family val="2"/>
      <scheme val="minor"/>
    </font>
    <font>
      <b/>
      <sz val="26"/>
      <color theme="3"/>
      <name val="Century Gothic"/>
      <family val="2"/>
      <scheme val="minor"/>
    </font>
    <font>
      <b/>
      <i/>
      <u/>
      <sz val="14"/>
      <color rgb="FFC00000"/>
      <name val="Century Gothic (Body)"/>
    </font>
    <font>
      <sz val="14"/>
      <name val="Euphemia UCAS Italic"/>
    </font>
    <font>
      <b/>
      <i/>
      <u/>
      <sz val="16"/>
      <color theme="6" tint="0.79998168889431442"/>
      <name val="Century Gothic"/>
      <family val="1"/>
      <scheme val="major"/>
    </font>
    <font>
      <b/>
      <sz val="20"/>
      <color theme="8" tint="-0.499984740745262"/>
      <name val="Century Gothic"/>
      <family val="1"/>
      <scheme val="minor"/>
    </font>
    <font>
      <i/>
      <sz val="20"/>
      <color theme="8" tint="-0.499984740745262"/>
      <name val="Century Gothic"/>
      <family val="1"/>
      <scheme val="minor"/>
    </font>
    <font>
      <sz val="20"/>
      <color theme="8" tint="-0.499984740745262"/>
      <name val="Century Gothic"/>
      <family val="1"/>
      <scheme val="minor"/>
    </font>
    <font>
      <u/>
      <sz val="20"/>
      <color theme="8" tint="-0.499984740745262"/>
      <name val="Century Gothic (Body)"/>
    </font>
    <font>
      <b/>
      <sz val="18"/>
      <color rgb="FFFF5C00"/>
      <name val="Century Gothic"/>
      <family val="1"/>
      <scheme val="major"/>
    </font>
    <font>
      <b/>
      <i/>
      <u/>
      <sz val="16"/>
      <color theme="0" tint="-4.9989318521683403E-2"/>
      <name val="Century Gothic"/>
      <family val="1"/>
      <scheme val="major"/>
    </font>
    <font>
      <b/>
      <sz val="22"/>
      <color theme="8" tint="-0.499984740745262"/>
      <name val="Century Gothic (Body)"/>
    </font>
    <font>
      <b/>
      <sz val="20"/>
      <color rgb="FF00B050"/>
      <name val="Century Gothic (Body)"/>
    </font>
  </fonts>
  <fills count="16">
    <fill>
      <patternFill patternType="none"/>
    </fill>
    <fill>
      <patternFill patternType="gray125"/>
    </fill>
    <fill>
      <patternFill patternType="solid">
        <fgColor theme="7" tint="0.79998168889431442"/>
        <bgColor indexed="65"/>
      </patternFill>
    </fill>
    <fill>
      <patternFill patternType="solid">
        <fgColor theme="3"/>
        <bgColor indexed="64"/>
      </patternFill>
    </fill>
    <fill>
      <patternFill patternType="solid">
        <fgColor theme="7"/>
        <bgColor indexed="64"/>
      </patternFill>
    </fill>
    <fill>
      <patternFill patternType="solid">
        <fgColor theme="7" tint="-0.499984740745262"/>
        <bgColor indexed="64"/>
      </patternFill>
    </fill>
    <fill>
      <patternFill patternType="solid">
        <fgColor rgb="FF00B050"/>
        <bgColor indexed="64"/>
      </patternFill>
    </fill>
    <fill>
      <patternFill patternType="solid">
        <fgColor theme="6" tint="-0.499984740745262"/>
        <bgColor indexed="64"/>
      </patternFill>
    </fill>
    <fill>
      <patternFill patternType="solid">
        <fgColor theme="6" tint="0.39997558519241921"/>
        <bgColor indexed="64"/>
      </patternFill>
    </fill>
    <fill>
      <patternFill patternType="solid">
        <fgColor theme="6" tint="0.59999389629810485"/>
        <bgColor indexed="64"/>
      </patternFill>
    </fill>
    <fill>
      <patternFill patternType="solid">
        <fgColor rgb="FF92D050"/>
        <bgColor indexed="64"/>
      </patternFill>
    </fill>
    <fill>
      <patternFill patternType="solid">
        <fgColor rgb="FF04440E"/>
        <bgColor indexed="64"/>
      </patternFill>
    </fill>
    <fill>
      <patternFill patternType="solid">
        <fgColor rgb="FF252F52"/>
        <bgColor indexed="64"/>
      </patternFill>
    </fill>
    <fill>
      <patternFill patternType="solid">
        <fgColor theme="0"/>
        <bgColor indexed="64"/>
      </patternFill>
    </fill>
    <fill>
      <patternFill patternType="solid">
        <fgColor rgb="FF004A42"/>
        <bgColor indexed="64"/>
      </patternFill>
    </fill>
    <fill>
      <patternFill patternType="solid">
        <fgColor rgb="FF00B639"/>
        <bgColor indexed="64"/>
      </patternFill>
    </fill>
  </fills>
  <borders count="13">
    <border>
      <left/>
      <right/>
      <top/>
      <bottom/>
      <diagonal/>
    </border>
    <border>
      <left/>
      <right/>
      <top style="thin">
        <color theme="7"/>
      </top>
      <bottom style="thin">
        <color theme="7"/>
      </bottom>
      <diagonal/>
    </border>
    <border>
      <left/>
      <right/>
      <top/>
      <bottom style="medium">
        <color theme="3"/>
      </bottom>
      <diagonal/>
    </border>
    <border>
      <left/>
      <right/>
      <top style="medium">
        <color theme="3"/>
      </top>
      <bottom/>
      <diagonal/>
    </border>
    <border>
      <left/>
      <right/>
      <top style="dotted">
        <color auto="1"/>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9">
    <xf numFmtId="0" fontId="0" fillId="0" borderId="0"/>
    <xf numFmtId="0" fontId="16" fillId="0" borderId="0">
      <alignment horizontal="right" vertical="center"/>
    </xf>
    <xf numFmtId="0" fontId="7" fillId="4" borderId="0">
      <alignment horizontal="center" vertical="center"/>
    </xf>
    <xf numFmtId="164" fontId="15" fillId="0" borderId="0">
      <alignment vertical="center"/>
    </xf>
    <xf numFmtId="0" fontId="8" fillId="0" borderId="0">
      <alignment horizontal="right" vertical="center"/>
    </xf>
    <xf numFmtId="0" fontId="6" fillId="3" borderId="0">
      <alignment horizontal="left" vertical="center"/>
    </xf>
    <xf numFmtId="164" fontId="5" fillId="0" borderId="1">
      <alignment horizontal="right" vertical="center"/>
    </xf>
    <xf numFmtId="164" fontId="4" fillId="2" borderId="0">
      <alignment horizontal="right" vertical="center"/>
    </xf>
    <xf numFmtId="164" fontId="4" fillId="0" borderId="0">
      <alignment horizontal="right" vertical="center"/>
    </xf>
    <xf numFmtId="164" fontId="6" fillId="3" borderId="0">
      <alignment horizontal="right" vertical="center"/>
    </xf>
    <xf numFmtId="0" fontId="10" fillId="0" borderId="0">
      <alignment horizontal="left" vertical="center"/>
    </xf>
    <xf numFmtId="164" fontId="15" fillId="0" borderId="0">
      <alignment vertical="center"/>
    </xf>
    <xf numFmtId="0" fontId="13" fillId="0" borderId="0">
      <alignment horizontal="left" vertical="center"/>
    </xf>
    <xf numFmtId="164" fontId="9" fillId="0" borderId="0"/>
    <xf numFmtId="164" fontId="14" fillId="0" borderId="0">
      <alignment horizontal="right" vertical="center"/>
    </xf>
    <xf numFmtId="164" fontId="14" fillId="0" borderId="0">
      <alignment vertical="center"/>
    </xf>
    <xf numFmtId="164" fontId="14" fillId="0" borderId="0">
      <alignment horizontal="left" vertical="center"/>
    </xf>
    <xf numFmtId="0" fontId="8" fillId="0" borderId="0">
      <alignment horizontal="left" vertical="center"/>
    </xf>
    <xf numFmtId="44" fontId="9" fillId="0" borderId="0" applyFont="0" applyFill="0" applyBorder="0" applyAlignment="0" applyProtection="0"/>
  </cellStyleXfs>
  <cellXfs count="95">
    <xf numFmtId="0" fontId="0" fillId="0" borderId="0" xfId="0"/>
    <xf numFmtId="0" fontId="2" fillId="0" borderId="0" xfId="0" applyFont="1" applyFill="1" applyBorder="1"/>
    <xf numFmtId="0" fontId="2" fillId="0" borderId="0" xfId="0" applyFont="1" applyFill="1" applyBorder="1" applyAlignment="1">
      <alignment vertical="center"/>
    </xf>
    <xf numFmtId="0" fontId="2" fillId="0" borderId="0" xfId="0" applyFont="1" applyFill="1" applyBorder="1" applyAlignment="1">
      <alignment horizontal="left"/>
    </xf>
    <xf numFmtId="164" fontId="0" fillId="0" borderId="0" xfId="0" applyNumberFormat="1" applyBorder="1" applyAlignment="1">
      <alignment vertical="center"/>
    </xf>
    <xf numFmtId="0" fontId="16" fillId="0" borderId="0" xfId="1" applyFill="1">
      <alignment horizontal="right" vertical="center"/>
    </xf>
    <xf numFmtId="0" fontId="0" fillId="0" borderId="0" xfId="0" applyFill="1" applyBorder="1"/>
    <xf numFmtId="0" fontId="11" fillId="0" borderId="0" xfId="0" applyFont="1" applyFill="1" applyBorder="1"/>
    <xf numFmtId="0" fontId="13" fillId="0" borderId="0" xfId="12">
      <alignment horizontal="left" vertical="center"/>
    </xf>
    <xf numFmtId="0" fontId="0" fillId="5" borderId="0" xfId="0" applyFill="1"/>
    <xf numFmtId="0" fontId="8" fillId="0" borderId="0" xfId="4">
      <alignment horizontal="right" vertical="center"/>
    </xf>
    <xf numFmtId="0" fontId="8" fillId="0" borderId="0" xfId="17">
      <alignment horizontal="left" vertical="center"/>
    </xf>
    <xf numFmtId="0" fontId="3" fillId="0" borderId="0" xfId="0" applyNumberFormat="1" applyFont="1" applyFill="1" applyBorder="1" applyAlignment="1" applyProtection="1"/>
    <xf numFmtId="0" fontId="0" fillId="0" borderId="0" xfId="0" applyFill="1" applyAlignment="1">
      <alignment vertical="center" wrapText="1"/>
    </xf>
    <xf numFmtId="0" fontId="7" fillId="0" borderId="0" xfId="2" applyFill="1" applyBorder="1" applyAlignment="1">
      <alignment horizontal="left" vertical="center"/>
    </xf>
    <xf numFmtId="0" fontId="16" fillId="0" borderId="0" xfId="1" applyFill="1" applyBorder="1" applyAlignment="1">
      <alignment horizontal="right" vertical="center" wrapText="1"/>
    </xf>
    <xf numFmtId="0" fontId="12" fillId="0" borderId="0" xfId="1" applyFont="1" applyFill="1" applyBorder="1">
      <alignment horizontal="right" vertical="center"/>
    </xf>
    <xf numFmtId="0" fontId="0" fillId="0" borderId="0" xfId="0" applyFill="1"/>
    <xf numFmtId="0" fontId="16" fillId="0" borderId="0" xfId="1" applyFill="1" applyBorder="1" applyAlignment="1">
      <alignment vertical="center" wrapText="1"/>
    </xf>
    <xf numFmtId="0" fontId="8" fillId="0" borderId="0" xfId="4" applyBorder="1">
      <alignment horizontal="right" vertical="center"/>
    </xf>
    <xf numFmtId="0" fontId="13" fillId="0" borderId="0" xfId="12" applyFill="1" applyBorder="1">
      <alignment horizontal="left" vertical="center"/>
    </xf>
    <xf numFmtId="0" fontId="22" fillId="0" borderId="0" xfId="0" applyFont="1" applyFill="1" applyAlignment="1">
      <alignment vertical="center" wrapText="1"/>
    </xf>
    <xf numFmtId="0" fontId="2" fillId="7" borderId="0" xfId="0" applyFont="1" applyFill="1" applyBorder="1"/>
    <xf numFmtId="0" fontId="12" fillId="7" borderId="0" xfId="1" applyFont="1" applyFill="1" applyBorder="1">
      <alignment horizontal="right" vertical="center"/>
    </xf>
    <xf numFmtId="0" fontId="16" fillId="7" borderId="0" xfId="1" applyFill="1" applyBorder="1" applyAlignment="1">
      <alignment horizontal="right" vertical="center" wrapText="1"/>
    </xf>
    <xf numFmtId="0" fontId="11" fillId="8" borderId="0" xfId="0" applyFont="1" applyFill="1" applyBorder="1"/>
    <xf numFmtId="0" fontId="16" fillId="9" borderId="0" xfId="1" applyFill="1" applyBorder="1" applyAlignment="1">
      <alignment horizontal="right" vertical="center" wrapText="1"/>
    </xf>
    <xf numFmtId="0" fontId="2" fillId="9" borderId="0" xfId="0" applyFont="1" applyFill="1" applyBorder="1"/>
    <xf numFmtId="0" fontId="2" fillId="10" borderId="0" xfId="0" applyFont="1" applyFill="1" applyBorder="1"/>
    <xf numFmtId="0" fontId="11" fillId="10" borderId="0" xfId="0" applyFont="1" applyFill="1" applyBorder="1"/>
    <xf numFmtId="0" fontId="7" fillId="10" borderId="0" xfId="2" applyFill="1" applyBorder="1" applyAlignment="1">
      <alignment horizontal="left" vertical="center"/>
    </xf>
    <xf numFmtId="0" fontId="18" fillId="0" borderId="0" xfId="0" applyFont="1" applyAlignment="1">
      <alignment vertical="center" wrapText="1"/>
    </xf>
    <xf numFmtId="0" fontId="2" fillId="11" borderId="0" xfId="0" applyFont="1" applyFill="1" applyBorder="1"/>
    <xf numFmtId="0" fontId="7" fillId="11" borderId="0" xfId="2" applyFill="1" applyBorder="1" applyAlignment="1">
      <alignment horizontal="left" vertical="center"/>
    </xf>
    <xf numFmtId="0" fontId="16" fillId="11" borderId="0" xfId="1" applyFill="1" applyBorder="1" applyAlignment="1">
      <alignment horizontal="right" vertical="center" wrapText="1"/>
    </xf>
    <xf numFmtId="0" fontId="16" fillId="11" borderId="0" xfId="1" applyFill="1" applyBorder="1">
      <alignment horizontal="right" vertical="center"/>
    </xf>
    <xf numFmtId="0" fontId="0" fillId="11" borderId="0" xfId="0" applyFill="1"/>
    <xf numFmtId="0" fontId="8" fillId="12" borderId="0" xfId="4" applyFill="1" applyBorder="1">
      <alignment horizontal="right" vertical="center"/>
    </xf>
    <xf numFmtId="0" fontId="2" fillId="12" borderId="0" xfId="0" applyFont="1" applyFill="1" applyBorder="1"/>
    <xf numFmtId="0" fontId="0" fillId="0" borderId="0" xfId="0" applyFont="1" applyFill="1" applyBorder="1"/>
    <xf numFmtId="0" fontId="0" fillId="0" borderId="0" xfId="0" applyFont="1" applyFill="1" applyBorder="1" applyAlignment="1">
      <alignment horizontal="right"/>
    </xf>
    <xf numFmtId="164" fontId="0" fillId="0" borderId="0" xfId="13" applyFont="1" applyFill="1" applyBorder="1" applyAlignment="1">
      <alignment horizontal="left"/>
    </xf>
    <xf numFmtId="164" fontId="0" fillId="0" borderId="0" xfId="13" applyFont="1" applyFill="1" applyBorder="1"/>
    <xf numFmtId="0" fontId="0" fillId="0" borderId="0" xfId="0" applyNumberFormat="1" applyFont="1" applyFill="1" applyBorder="1" applyAlignment="1" applyProtection="1">
      <alignment horizontal="left"/>
    </xf>
    <xf numFmtId="164" fontId="0" fillId="0" borderId="0" xfId="0" applyNumberFormat="1" applyFont="1" applyFill="1" applyBorder="1" applyAlignment="1" applyProtection="1"/>
    <xf numFmtId="164" fontId="0" fillId="0" borderId="0" xfId="0" applyNumberFormat="1" applyFont="1" applyFill="1" applyBorder="1"/>
    <xf numFmtId="0" fontId="23" fillId="14" borderId="0" xfId="9" applyNumberFormat="1" applyFont="1" applyFill="1" applyBorder="1" applyAlignment="1">
      <alignment horizontal="left" vertical="center"/>
    </xf>
    <xf numFmtId="164" fontId="23" fillId="14" borderId="0" xfId="9" applyFont="1" applyFill="1" applyBorder="1" applyAlignment="1">
      <alignment horizontal="left" vertical="center"/>
    </xf>
    <xf numFmtId="0" fontId="23" fillId="14" borderId="0" xfId="9" applyNumberFormat="1" applyFont="1" applyFill="1" applyBorder="1">
      <alignment horizontal="right" vertical="center"/>
    </xf>
    <xf numFmtId="0" fontId="23" fillId="14" borderId="0" xfId="9" applyNumberFormat="1" applyFont="1" applyFill="1" applyBorder="1" applyAlignment="1">
      <alignment horizontal="center" vertical="center"/>
    </xf>
    <xf numFmtId="164" fontId="23" fillId="14" borderId="0" xfId="9" applyFont="1" applyFill="1" applyBorder="1" applyAlignment="1">
      <alignment horizontal="center" vertical="center"/>
    </xf>
    <xf numFmtId="0" fontId="26" fillId="0" borderId="0" xfId="10" applyFont="1">
      <alignment horizontal="left" vertical="center"/>
    </xf>
    <xf numFmtId="164" fontId="27" fillId="0" borderId="0" xfId="3" applyFont="1">
      <alignment vertical="center"/>
    </xf>
    <xf numFmtId="0" fontId="28" fillId="0" borderId="0" xfId="0" applyFont="1" applyFill="1" applyBorder="1"/>
    <xf numFmtId="0" fontId="28" fillId="0" borderId="0" xfId="0" applyFont="1" applyFill="1" applyBorder="1" applyAlignment="1">
      <alignment horizontal="left"/>
    </xf>
    <xf numFmtId="164" fontId="26" fillId="0" borderId="0" xfId="11" applyFont="1" applyFill="1" applyBorder="1">
      <alignment vertical="center"/>
    </xf>
    <xf numFmtId="8" fontId="28" fillId="0" borderId="3" xfId="0" applyNumberFormat="1" applyFont="1" applyFill="1" applyBorder="1" applyAlignment="1"/>
    <xf numFmtId="0" fontId="28" fillId="0" borderId="3" xfId="0" applyFont="1" applyFill="1" applyBorder="1" applyAlignment="1"/>
    <xf numFmtId="164" fontId="26" fillId="0" borderId="0" xfId="18" applyNumberFormat="1" applyFont="1" applyAlignment="1">
      <alignment horizontal="right" vertical="center"/>
    </xf>
    <xf numFmtId="0" fontId="0" fillId="6" borderId="0" xfId="0" applyFill="1"/>
    <xf numFmtId="0" fontId="11" fillId="6" borderId="0" xfId="0" applyFont="1" applyFill="1" applyBorder="1"/>
    <xf numFmtId="0" fontId="12" fillId="6" borderId="0" xfId="1" applyFont="1" applyFill="1" applyBorder="1">
      <alignment horizontal="right" vertical="center"/>
    </xf>
    <xf numFmtId="0" fontId="17" fillId="0" borderId="0" xfId="0" applyFont="1" applyAlignment="1">
      <alignment wrapText="1"/>
    </xf>
    <xf numFmtId="0" fontId="21" fillId="0" borderId="2" xfId="4" applyFont="1" applyBorder="1" applyAlignment="1">
      <alignment vertical="center"/>
    </xf>
    <xf numFmtId="164" fontId="30" fillId="0" borderId="0" xfId="11" applyFont="1" applyFill="1" applyBorder="1">
      <alignment vertical="center"/>
    </xf>
    <xf numFmtId="0" fontId="31" fillId="0" borderId="0" xfId="10" applyFont="1">
      <alignment horizontal="left" vertical="center"/>
    </xf>
    <xf numFmtId="164" fontId="32" fillId="0" borderId="0" xfId="13" applyFont="1" applyFill="1" applyBorder="1"/>
    <xf numFmtId="0" fontId="21" fillId="0" borderId="2" xfId="4" applyFont="1" applyBorder="1" applyAlignment="1"/>
    <xf numFmtId="0" fontId="34" fillId="0" borderId="2" xfId="4" applyFont="1" applyBorder="1" applyAlignment="1"/>
    <xf numFmtId="0" fontId="2" fillId="0" borderId="4" xfId="0" applyFont="1" applyFill="1" applyBorder="1"/>
    <xf numFmtId="0" fontId="36" fillId="0" borderId="0" xfId="0" applyFont="1" applyFill="1" applyBorder="1" applyAlignment="1">
      <alignment vertical="center"/>
    </xf>
    <xf numFmtId="0" fontId="33" fillId="0" borderId="0" xfId="10" applyFont="1" applyAlignment="1">
      <alignment horizontal="left"/>
    </xf>
    <xf numFmtId="0" fontId="37" fillId="15" borderId="3" xfId="2" applyFont="1" applyFill="1" applyBorder="1" applyAlignment="1">
      <alignment vertical="center"/>
    </xf>
    <xf numFmtId="0" fontId="7" fillId="15" borderId="3" xfId="2" applyFill="1" applyBorder="1" applyAlignment="1">
      <alignment vertical="center"/>
    </xf>
    <xf numFmtId="0" fontId="43" fillId="15" borderId="3" xfId="2" applyFont="1" applyFill="1" applyBorder="1" applyAlignment="1">
      <alignment vertical="center"/>
    </xf>
    <xf numFmtId="0" fontId="40" fillId="13" borderId="5" xfId="0" applyFont="1" applyFill="1" applyBorder="1" applyAlignment="1">
      <alignment horizontal="center" vertical="center" wrapText="1"/>
    </xf>
    <xf numFmtId="0" fontId="29" fillId="13" borderId="6" xfId="0" applyFont="1" applyFill="1" applyBorder="1" applyAlignment="1">
      <alignment horizontal="center" vertical="center" wrapText="1"/>
    </xf>
    <xf numFmtId="0" fontId="29" fillId="13" borderId="7" xfId="0" applyFont="1" applyFill="1" applyBorder="1" applyAlignment="1">
      <alignment horizontal="center" vertical="center" wrapText="1"/>
    </xf>
    <xf numFmtId="0" fontId="29" fillId="13" borderId="8" xfId="0" applyFont="1" applyFill="1" applyBorder="1" applyAlignment="1">
      <alignment horizontal="center" vertical="center" wrapText="1"/>
    </xf>
    <xf numFmtId="0" fontId="29" fillId="13" borderId="0" xfId="0" applyFont="1" applyFill="1" applyBorder="1" applyAlignment="1">
      <alignment horizontal="center" vertical="center" wrapText="1"/>
    </xf>
    <xf numFmtId="0" fontId="29" fillId="13" borderId="9" xfId="0" applyFont="1" applyFill="1" applyBorder="1" applyAlignment="1">
      <alignment horizontal="center" vertical="center" wrapText="1"/>
    </xf>
    <xf numFmtId="0" fontId="29" fillId="13" borderId="10" xfId="0" applyFont="1" applyFill="1" applyBorder="1" applyAlignment="1">
      <alignment horizontal="center" vertical="center" wrapText="1"/>
    </xf>
    <xf numFmtId="0" fontId="29" fillId="13" borderId="11" xfId="0" applyFont="1" applyFill="1" applyBorder="1" applyAlignment="1">
      <alignment horizontal="center" vertical="center" wrapText="1"/>
    </xf>
    <xf numFmtId="0" fontId="29" fillId="13" borderId="12" xfId="0" applyFont="1" applyFill="1" applyBorder="1" applyAlignment="1">
      <alignment horizontal="center" vertical="center" wrapText="1"/>
    </xf>
    <xf numFmtId="0" fontId="36" fillId="0" borderId="0" xfId="0" applyFont="1" applyFill="1" applyBorder="1" applyAlignment="1">
      <alignment horizontal="center" vertical="top"/>
    </xf>
    <xf numFmtId="0" fontId="36" fillId="0" borderId="0" xfId="0" applyFont="1" applyFill="1" applyBorder="1" applyAlignment="1">
      <alignment horizontal="center"/>
    </xf>
    <xf numFmtId="0" fontId="16" fillId="3" borderId="0" xfId="1" applyFill="1" applyBorder="1" applyAlignment="1">
      <alignment horizontal="center" vertical="center" wrapText="1"/>
    </xf>
    <xf numFmtId="0" fontId="34" fillId="0" borderId="2" xfId="4" applyFont="1" applyBorder="1" applyAlignment="1">
      <alignment horizontal="left"/>
    </xf>
    <xf numFmtId="0" fontId="42" fillId="0" borderId="3" xfId="2" applyFont="1" applyFill="1" applyBorder="1" applyAlignment="1">
      <alignment horizontal="center" vertical="center"/>
    </xf>
    <xf numFmtId="0" fontId="24" fillId="0" borderId="0" xfId="0" applyFont="1" applyFill="1" applyBorder="1" applyAlignment="1">
      <alignment horizontal="center" wrapText="1"/>
    </xf>
    <xf numFmtId="0" fontId="20" fillId="6" borderId="3" xfId="2" applyFont="1" applyFill="1" applyBorder="1" applyAlignment="1">
      <alignment horizontal="center" vertical="center"/>
    </xf>
    <xf numFmtId="0" fontId="21" fillId="0" borderId="2" xfId="4" applyFont="1" applyBorder="1" applyAlignment="1">
      <alignment horizontal="center" vertical="center"/>
    </xf>
    <xf numFmtId="0" fontId="19" fillId="0" borderId="0" xfId="0" applyFont="1" applyFill="1" applyBorder="1" applyAlignment="1">
      <alignment horizontal="center" wrapText="1"/>
    </xf>
    <xf numFmtId="0" fontId="25" fillId="0" borderId="0" xfId="0" applyFont="1" applyFill="1" applyAlignment="1">
      <alignment horizontal="center" vertical="center" wrapText="1"/>
    </xf>
    <xf numFmtId="0" fontId="2" fillId="0" borderId="0" xfId="0" applyFont="1" applyFill="1" applyBorder="1" applyAlignment="1">
      <alignment horizontal="center" vertical="center"/>
    </xf>
  </cellXfs>
  <cellStyles count="19">
    <cellStyle name="Currency" xfId="18" builtinId="4"/>
    <cellStyle name="First Row Stripe" xfId="7" xr:uid="{00000000-0005-0000-0000-000000000000}"/>
    <cellStyle name="Normal" xfId="0" builtinId="0" customBuiltin="1"/>
    <cellStyle name="Normal 2" xfId="13" xr:uid="{00000000-0005-0000-0000-000002000000}"/>
    <cellStyle name="Second Row Stripe" xfId="8" xr:uid="{00000000-0005-0000-0000-000003000000}"/>
    <cellStyle name="Sub Title" xfId="2" xr:uid="{00000000-0005-0000-0000-000004000000}"/>
    <cellStyle name="Table - Header 2" xfId="9" xr:uid="{00000000-0005-0000-0000-000005000000}"/>
    <cellStyle name="Table - Total" xfId="6" xr:uid="{00000000-0005-0000-0000-000006000000}"/>
    <cellStyle name="Table Header" xfId="5" xr:uid="{00000000-0005-0000-0000-000007000000}"/>
    <cellStyle name="Table Header 2" xfId="12" xr:uid="{00000000-0005-0000-0000-000008000000}"/>
    <cellStyle name="Title Cell" xfId="1" xr:uid="{00000000-0005-0000-0000-000009000000}"/>
    <cellStyle name="Total - Heading" xfId="3" xr:uid="{00000000-0005-0000-0000-00000A000000}"/>
    <cellStyle name="Total - Heading 2" xfId="11" xr:uid="{00000000-0005-0000-0000-00000B000000}"/>
    <cellStyle name="Total - Heading 3" xfId="15" xr:uid="{00000000-0005-0000-0000-00000C000000}"/>
    <cellStyle name="Total - Heading Titles" xfId="4" xr:uid="{00000000-0005-0000-0000-00000D000000}"/>
    <cellStyle name="Total - Heading Titles 2" xfId="10" xr:uid="{00000000-0005-0000-0000-00000E000000}"/>
    <cellStyle name="Total - Heading Titles 3" xfId="14" xr:uid="{00000000-0005-0000-0000-00000F000000}"/>
    <cellStyle name="Total - Heading Titles 3 2" xfId="16" xr:uid="{00000000-0005-0000-0000-000010000000}"/>
    <cellStyle name="Total - Heading Titles 4" xfId="17" xr:uid="{00000000-0005-0000-0000-000011000000}"/>
  </cellStyles>
  <dxfs count="487">
    <dxf>
      <font>
        <b val="0"/>
        <i val="0"/>
        <strike val="0"/>
        <condense val="0"/>
        <extend val="0"/>
        <outline val="0"/>
        <shadow val="0"/>
        <u val="none"/>
        <vertAlign val="baseline"/>
        <sz val="12"/>
        <color auto="1"/>
        <name val="Century Gothic"/>
        <family val="2"/>
        <scheme val="minor"/>
      </font>
      <numFmt numFmtId="164" formatCode="&quot;$&quot;#,##0.00"/>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2"/>
        <color auto="1"/>
        <name val="Century Gothic"/>
        <family val="2"/>
        <scheme val="minor"/>
      </font>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2"/>
        <color auto="1"/>
        <name val="Century Gothic"/>
        <family val="2"/>
        <scheme val="minor"/>
      </font>
      <numFmt numFmtId="164" formatCode="&quot;$&quot;#,##0.00"/>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2"/>
        <color auto="1"/>
        <name val="Century Gothic"/>
        <family val="2"/>
        <scheme val="minor"/>
      </font>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2"/>
        <color auto="1"/>
        <name val="Century Gothic"/>
        <family val="2"/>
        <scheme val="minor"/>
      </font>
      <numFmt numFmtId="164" formatCode="&quot;$&quot;#,##0.00"/>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2"/>
        <color auto="1"/>
        <name val="Century Gothic"/>
        <family val="2"/>
        <scheme val="minor"/>
      </font>
      <fill>
        <patternFill patternType="none">
          <fgColor indexed="64"/>
          <bgColor indexed="65"/>
        </patternFill>
      </fill>
      <alignment horizontal="right" vertical="bottom" textRotation="0" wrapText="0" indent="0" justifyLastLine="0" shrinkToFit="0" readingOrder="0"/>
      <border diagonalUp="0" diagonalDown="0" outline="0">
        <left/>
        <right/>
        <top/>
        <bottom/>
      </border>
    </dxf>
    <dxf>
      <font>
        <b val="0"/>
        <i val="0"/>
        <strike val="0"/>
        <condense val="0"/>
        <extend val="0"/>
        <outline val="0"/>
        <shadow val="0"/>
        <u val="none"/>
        <vertAlign val="baseline"/>
        <sz val="12"/>
        <color auto="1"/>
        <name val="Century Gothic"/>
        <family val="2"/>
        <scheme val="minor"/>
      </font>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2"/>
        <color auto="1"/>
        <name val="Century Gothic"/>
        <family val="2"/>
        <scheme val="minor"/>
      </font>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2"/>
        <color auto="1"/>
        <name val="Century Gothic"/>
        <family val="2"/>
        <scheme val="minor"/>
      </font>
      <fill>
        <patternFill patternType="none">
          <fgColor indexed="64"/>
          <bgColor indexed="65"/>
        </patternFill>
      </fill>
      <border diagonalUp="0" diagonalDown="0" outline="0">
        <left/>
        <right/>
        <top/>
        <bottom/>
      </border>
    </dxf>
    <dxf>
      <font>
        <b/>
        <strike val="0"/>
        <outline val="0"/>
        <shadow val="0"/>
        <u val="none"/>
        <vertAlign val="baseline"/>
        <sz val="14"/>
        <color theme="0"/>
        <name val="Century Gothic"/>
        <family val="1"/>
        <scheme val="minor"/>
      </font>
      <fill>
        <patternFill patternType="solid">
          <fgColor indexed="64"/>
          <bgColor rgb="FF004A42"/>
        </patternFill>
      </fill>
    </dxf>
    <dxf>
      <font>
        <b val="0"/>
        <i val="0"/>
        <strike val="0"/>
        <condense val="0"/>
        <extend val="0"/>
        <outline val="0"/>
        <shadow val="0"/>
        <u val="none"/>
        <vertAlign val="baseline"/>
        <sz val="12"/>
        <color auto="1"/>
        <name val="Century Gothic"/>
        <family val="2"/>
        <scheme val="minor"/>
      </font>
      <numFmt numFmtId="164" formatCode="&quot;$&quot;#,##0.00"/>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2"/>
        <color auto="1"/>
        <name val="Century Gothic"/>
        <family val="2"/>
        <scheme val="minor"/>
      </font>
      <fill>
        <patternFill patternType="none">
          <fgColor indexed="64"/>
          <bgColor indexed="65"/>
        </patternFill>
      </fill>
      <alignment horizontal="right" vertical="bottom" textRotation="0" wrapText="0" indent="0" justifyLastLine="0" shrinkToFit="0" readingOrder="0"/>
      <border diagonalUp="0" diagonalDown="0" outline="0">
        <left/>
        <right/>
        <top/>
        <bottom/>
      </border>
    </dxf>
    <dxf>
      <font>
        <b val="0"/>
        <i val="0"/>
        <strike val="0"/>
        <condense val="0"/>
        <extend val="0"/>
        <outline val="0"/>
        <shadow val="0"/>
        <u val="none"/>
        <vertAlign val="baseline"/>
        <sz val="12"/>
        <color auto="1"/>
        <name val="Century Gothic"/>
        <family val="2"/>
        <scheme val="minor"/>
      </font>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2"/>
        <color auto="1"/>
        <name val="Century Gothic"/>
        <family val="2"/>
        <scheme val="minor"/>
      </font>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2"/>
        <color auto="1"/>
        <name val="Century Gothic"/>
        <family val="2"/>
        <scheme val="minor"/>
      </font>
      <fill>
        <patternFill patternType="none">
          <fgColor indexed="64"/>
          <bgColor indexed="65"/>
        </patternFill>
      </fill>
      <border diagonalUp="0" diagonalDown="0" outline="0">
        <left/>
        <right/>
        <top/>
        <bottom/>
      </border>
    </dxf>
    <dxf>
      <font>
        <b/>
        <strike val="0"/>
        <outline val="0"/>
        <shadow val="0"/>
        <u val="none"/>
        <vertAlign val="baseline"/>
        <sz val="14"/>
        <color theme="0"/>
        <name val="Century Gothic"/>
        <family val="1"/>
        <scheme val="minor"/>
      </font>
      <fill>
        <patternFill patternType="solid">
          <fgColor indexed="64"/>
          <bgColor rgb="FF004A42"/>
        </patternFill>
      </fill>
    </dxf>
    <dxf>
      <font>
        <b val="0"/>
        <i val="0"/>
        <strike val="0"/>
        <condense val="0"/>
        <extend val="0"/>
        <outline val="0"/>
        <shadow val="0"/>
        <u val="none"/>
        <vertAlign val="baseline"/>
        <sz val="12"/>
        <color auto="1"/>
        <name val="Century Gothic"/>
        <family val="2"/>
        <scheme val="minor"/>
      </font>
      <numFmt numFmtId="164" formatCode="&quot;$&quot;#,##0.00"/>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2"/>
        <color auto="1"/>
        <name val="Century Gothic"/>
        <family val="2"/>
        <scheme val="minor"/>
      </font>
      <fill>
        <patternFill patternType="none">
          <fgColor indexed="64"/>
          <bgColor indexed="65"/>
        </patternFill>
      </fill>
      <alignment horizontal="right" vertical="bottom" textRotation="0" wrapText="0" indent="0" justifyLastLine="0" shrinkToFit="0" readingOrder="0"/>
      <border diagonalUp="0" diagonalDown="0" outline="0">
        <left/>
        <right/>
        <top/>
        <bottom/>
      </border>
    </dxf>
    <dxf>
      <font>
        <b val="0"/>
        <i val="0"/>
        <strike val="0"/>
        <condense val="0"/>
        <extend val="0"/>
        <outline val="0"/>
        <shadow val="0"/>
        <u val="none"/>
        <vertAlign val="baseline"/>
        <sz val="12"/>
        <color auto="1"/>
        <name val="Century Gothic"/>
        <family val="2"/>
        <scheme val="minor"/>
      </font>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2"/>
        <color auto="1"/>
        <name val="Century Gothic"/>
        <family val="2"/>
        <scheme val="minor"/>
      </font>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2"/>
        <color auto="1"/>
        <name val="Century Gothic"/>
        <family val="2"/>
        <scheme val="minor"/>
      </font>
      <fill>
        <patternFill patternType="none">
          <fgColor indexed="64"/>
          <bgColor indexed="65"/>
        </patternFill>
      </fill>
      <border diagonalUp="0" diagonalDown="0" outline="0">
        <left/>
        <right/>
        <top/>
        <bottom/>
      </border>
    </dxf>
    <dxf>
      <font>
        <b/>
        <strike val="0"/>
        <outline val="0"/>
        <shadow val="0"/>
        <u val="none"/>
        <vertAlign val="baseline"/>
        <sz val="14"/>
        <color theme="0"/>
        <name val="Century Gothic"/>
        <family val="1"/>
        <scheme val="minor"/>
      </font>
      <fill>
        <patternFill patternType="solid">
          <fgColor indexed="64"/>
          <bgColor rgb="FF004A42"/>
        </patternFill>
      </fill>
    </dxf>
    <dxf>
      <font>
        <b val="0"/>
        <i val="0"/>
        <strike val="0"/>
        <condense val="0"/>
        <extend val="0"/>
        <outline val="0"/>
        <shadow val="0"/>
        <u val="none"/>
        <vertAlign val="baseline"/>
        <sz val="12"/>
        <color auto="1"/>
        <name val="Century Gothic"/>
        <family val="2"/>
        <scheme val="minor"/>
      </font>
      <numFmt numFmtId="164" formatCode="&quot;$&quot;#,##0.00"/>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2"/>
        <color auto="1"/>
        <name val="Century Gothic"/>
        <family val="2"/>
        <scheme val="minor"/>
      </font>
      <fill>
        <patternFill patternType="none">
          <fgColor indexed="64"/>
          <bgColor indexed="65"/>
        </patternFill>
      </fill>
      <alignment horizontal="right" vertical="bottom" textRotation="0" wrapText="0" indent="0" justifyLastLine="0" shrinkToFit="0" readingOrder="0"/>
      <border diagonalUp="0" diagonalDown="0" outline="0">
        <left/>
        <right/>
        <top/>
        <bottom/>
      </border>
    </dxf>
    <dxf>
      <font>
        <b val="0"/>
        <i val="0"/>
        <strike val="0"/>
        <condense val="0"/>
        <extend val="0"/>
        <outline val="0"/>
        <shadow val="0"/>
        <u val="none"/>
        <vertAlign val="baseline"/>
        <sz val="12"/>
        <color auto="1"/>
        <name val="Century Gothic"/>
        <family val="2"/>
        <scheme val="minor"/>
      </font>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2"/>
        <color auto="1"/>
        <name val="Century Gothic"/>
        <family val="2"/>
        <scheme val="minor"/>
      </font>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2"/>
        <color auto="1"/>
        <name val="Century Gothic"/>
        <family val="2"/>
        <scheme val="minor"/>
      </font>
      <fill>
        <patternFill patternType="none">
          <fgColor indexed="64"/>
          <bgColor indexed="65"/>
        </patternFill>
      </fill>
      <border diagonalUp="0" diagonalDown="0" outline="0">
        <left/>
        <right/>
        <top/>
        <bottom/>
      </border>
    </dxf>
    <dxf>
      <font>
        <b/>
        <strike val="0"/>
        <outline val="0"/>
        <shadow val="0"/>
        <u val="none"/>
        <vertAlign val="baseline"/>
        <sz val="14"/>
        <color theme="0"/>
        <name val="Century Gothic"/>
        <family val="1"/>
        <scheme val="minor"/>
      </font>
      <fill>
        <patternFill patternType="solid">
          <fgColor indexed="64"/>
          <bgColor rgb="FF004A42"/>
        </patternFill>
      </fill>
    </dxf>
    <dxf>
      <font>
        <b val="0"/>
        <i val="0"/>
        <strike val="0"/>
        <condense val="0"/>
        <extend val="0"/>
        <outline val="0"/>
        <shadow val="0"/>
        <u val="none"/>
        <vertAlign val="baseline"/>
        <sz val="12"/>
        <color auto="1"/>
        <name val="Century Gothic"/>
        <family val="2"/>
        <scheme val="minor"/>
      </font>
      <numFmt numFmtId="164" formatCode="&quot;$&quot;#,##0.00"/>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2"/>
        <color auto="1"/>
        <name val="Century Gothic"/>
        <family val="2"/>
        <scheme val="minor"/>
      </font>
      <fill>
        <patternFill patternType="none">
          <fgColor indexed="64"/>
          <bgColor indexed="65"/>
        </patternFill>
      </fill>
      <alignment horizontal="right" vertical="bottom" textRotation="0" wrapText="0" indent="0" justifyLastLine="0" shrinkToFit="0" readingOrder="0"/>
      <border diagonalUp="0" diagonalDown="0" outline="0">
        <left/>
        <right/>
        <top/>
        <bottom/>
      </border>
    </dxf>
    <dxf>
      <font>
        <b val="0"/>
        <i val="0"/>
        <strike val="0"/>
        <condense val="0"/>
        <extend val="0"/>
        <outline val="0"/>
        <shadow val="0"/>
        <u val="none"/>
        <vertAlign val="baseline"/>
        <sz val="12"/>
        <color auto="1"/>
        <name val="Century Gothic"/>
        <family val="2"/>
        <scheme val="minor"/>
      </font>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2"/>
        <color auto="1"/>
        <name val="Century Gothic"/>
        <family val="2"/>
        <scheme val="minor"/>
      </font>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2"/>
        <color auto="1"/>
        <name val="Century Gothic"/>
        <family val="2"/>
        <scheme val="minor"/>
      </font>
      <fill>
        <patternFill patternType="none">
          <fgColor indexed="64"/>
          <bgColor indexed="65"/>
        </patternFill>
      </fill>
      <border diagonalUp="0" diagonalDown="0" outline="0">
        <left/>
        <right/>
        <top/>
        <bottom/>
      </border>
    </dxf>
    <dxf>
      <font>
        <b/>
        <strike val="0"/>
        <outline val="0"/>
        <shadow val="0"/>
        <u val="none"/>
        <vertAlign val="baseline"/>
        <sz val="14"/>
        <color theme="0"/>
        <name val="Century Gothic"/>
        <family val="1"/>
        <scheme val="minor"/>
      </font>
      <fill>
        <patternFill patternType="solid">
          <fgColor indexed="64"/>
          <bgColor rgb="FF004A42"/>
        </patternFill>
      </fill>
    </dxf>
    <dxf>
      <font>
        <b val="0"/>
        <i val="0"/>
        <strike val="0"/>
        <condense val="0"/>
        <extend val="0"/>
        <outline val="0"/>
        <shadow val="0"/>
        <u val="none"/>
        <vertAlign val="baseline"/>
        <sz val="12"/>
        <color auto="1"/>
        <name val="Century Gothic"/>
        <family val="2"/>
        <scheme val="minor"/>
      </font>
      <numFmt numFmtId="164" formatCode="&quot;$&quot;#,##0.00"/>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2"/>
        <color auto="1"/>
        <name val="Century Gothic"/>
        <family val="2"/>
        <scheme val="minor"/>
      </font>
      <fill>
        <patternFill patternType="none">
          <fgColor indexed="64"/>
          <bgColor indexed="65"/>
        </patternFill>
      </fill>
      <alignment horizontal="right" vertical="bottom" textRotation="0" wrapText="0" indent="0" justifyLastLine="0" shrinkToFit="0" readingOrder="0"/>
      <border diagonalUp="0" diagonalDown="0" outline="0">
        <left/>
        <right/>
        <top/>
        <bottom/>
      </border>
    </dxf>
    <dxf>
      <font>
        <b val="0"/>
        <i val="0"/>
        <strike val="0"/>
        <condense val="0"/>
        <extend val="0"/>
        <outline val="0"/>
        <shadow val="0"/>
        <u val="none"/>
        <vertAlign val="baseline"/>
        <sz val="12"/>
        <color auto="1"/>
        <name val="Century Gothic"/>
        <family val="2"/>
        <scheme val="minor"/>
      </font>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2"/>
        <color auto="1"/>
        <name val="Century Gothic"/>
        <family val="2"/>
        <scheme val="minor"/>
      </font>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2"/>
        <color auto="1"/>
        <name val="Century Gothic"/>
        <family val="2"/>
        <scheme val="minor"/>
      </font>
      <fill>
        <patternFill patternType="none">
          <fgColor indexed="64"/>
          <bgColor indexed="65"/>
        </patternFill>
      </fill>
      <border diagonalUp="0" diagonalDown="0" outline="0">
        <left/>
        <right/>
        <top/>
        <bottom/>
      </border>
    </dxf>
    <dxf>
      <font>
        <b/>
        <strike val="0"/>
        <outline val="0"/>
        <shadow val="0"/>
        <u val="none"/>
        <vertAlign val="baseline"/>
        <sz val="14"/>
        <color theme="0"/>
        <name val="Century Gothic"/>
        <family val="1"/>
        <scheme val="minor"/>
      </font>
      <fill>
        <patternFill patternType="solid">
          <fgColor indexed="64"/>
          <bgColor rgb="FF004A42"/>
        </patternFill>
      </fill>
    </dxf>
    <dxf>
      <font>
        <b val="0"/>
        <i val="0"/>
        <strike val="0"/>
        <condense val="0"/>
        <extend val="0"/>
        <outline val="0"/>
        <shadow val="0"/>
        <u val="none"/>
        <vertAlign val="baseline"/>
        <sz val="12"/>
        <color auto="1"/>
        <name val="Century Gothic"/>
        <family val="2"/>
        <scheme val="minor"/>
      </font>
      <numFmt numFmtId="164" formatCode="&quot;$&quot;#,##0.00"/>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2"/>
        <color auto="1"/>
        <name val="Century Gothic"/>
        <family val="2"/>
        <scheme val="minor"/>
      </font>
      <fill>
        <patternFill patternType="none">
          <fgColor indexed="64"/>
          <bgColor indexed="65"/>
        </patternFill>
      </fill>
      <alignment horizontal="right" vertical="bottom" textRotation="0" wrapText="0" indent="0" justifyLastLine="0" shrinkToFit="0" readingOrder="0"/>
      <border diagonalUp="0" diagonalDown="0" outline="0">
        <left/>
        <right/>
        <top/>
        <bottom/>
      </border>
    </dxf>
    <dxf>
      <font>
        <b val="0"/>
        <i val="0"/>
        <strike val="0"/>
        <condense val="0"/>
        <extend val="0"/>
        <outline val="0"/>
        <shadow val="0"/>
        <u val="none"/>
        <vertAlign val="baseline"/>
        <sz val="12"/>
        <color auto="1"/>
        <name val="Century Gothic"/>
        <family val="2"/>
        <scheme val="minor"/>
      </font>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2"/>
        <color auto="1"/>
        <name val="Century Gothic"/>
        <family val="2"/>
        <scheme val="minor"/>
      </font>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2"/>
        <color auto="1"/>
        <name val="Century Gothic"/>
        <family val="2"/>
        <scheme val="minor"/>
      </font>
      <fill>
        <patternFill patternType="none">
          <fgColor indexed="64"/>
          <bgColor indexed="65"/>
        </patternFill>
      </fill>
      <border diagonalUp="0" diagonalDown="0" outline="0">
        <left/>
        <right/>
        <top/>
        <bottom/>
      </border>
    </dxf>
    <dxf>
      <font>
        <b/>
        <strike val="0"/>
        <outline val="0"/>
        <shadow val="0"/>
        <u val="none"/>
        <vertAlign val="baseline"/>
        <sz val="14"/>
        <color theme="0"/>
        <name val="Century Gothic"/>
        <family val="1"/>
        <scheme val="minor"/>
      </font>
      <fill>
        <patternFill patternType="solid">
          <fgColor indexed="64"/>
          <bgColor rgb="FF004A42"/>
        </patternFill>
      </fill>
    </dxf>
    <dxf>
      <font>
        <b val="0"/>
        <i val="0"/>
        <strike val="0"/>
        <condense val="0"/>
        <extend val="0"/>
        <outline val="0"/>
        <shadow val="0"/>
        <u val="none"/>
        <vertAlign val="baseline"/>
        <sz val="12"/>
        <color auto="1"/>
        <name val="Century Gothic"/>
        <family val="2"/>
        <scheme val="minor"/>
      </font>
      <numFmt numFmtId="164" formatCode="&quot;$&quot;#,##0.00"/>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2"/>
        <color auto="1"/>
        <name val="Century Gothic"/>
        <family val="2"/>
        <scheme val="minor"/>
      </font>
      <fill>
        <patternFill patternType="none">
          <fgColor indexed="64"/>
          <bgColor indexed="65"/>
        </patternFill>
      </fill>
      <alignment horizontal="right" vertical="bottom" textRotation="0" wrapText="0" indent="0" justifyLastLine="0" shrinkToFit="0" readingOrder="0"/>
      <border diagonalUp="0" diagonalDown="0" outline="0">
        <left/>
        <right/>
        <top/>
        <bottom/>
      </border>
    </dxf>
    <dxf>
      <font>
        <b val="0"/>
        <i val="0"/>
        <strike val="0"/>
        <condense val="0"/>
        <extend val="0"/>
        <outline val="0"/>
        <shadow val="0"/>
        <u val="none"/>
        <vertAlign val="baseline"/>
        <sz val="12"/>
        <color auto="1"/>
        <name val="Century Gothic"/>
        <family val="2"/>
        <scheme val="minor"/>
      </font>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2"/>
        <color auto="1"/>
        <name val="Century Gothic"/>
        <family val="2"/>
        <scheme val="minor"/>
      </font>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2"/>
        <color auto="1"/>
        <name val="Century Gothic"/>
        <family val="2"/>
        <scheme val="minor"/>
      </font>
      <fill>
        <patternFill patternType="none">
          <fgColor indexed="64"/>
          <bgColor indexed="65"/>
        </patternFill>
      </fill>
      <border diagonalUp="0" diagonalDown="0" outline="0">
        <left/>
        <right/>
        <top/>
        <bottom/>
      </border>
    </dxf>
    <dxf>
      <font>
        <b/>
        <strike val="0"/>
        <outline val="0"/>
        <shadow val="0"/>
        <u val="none"/>
        <vertAlign val="baseline"/>
        <sz val="14"/>
        <color theme="0"/>
        <name val="Century Gothic"/>
        <family val="1"/>
        <scheme val="minor"/>
      </font>
      <fill>
        <patternFill patternType="solid">
          <fgColor indexed="64"/>
          <bgColor rgb="FF004A42"/>
        </patternFill>
      </fill>
    </dxf>
    <dxf>
      <font>
        <b val="0"/>
        <i val="0"/>
        <strike val="0"/>
        <condense val="0"/>
        <extend val="0"/>
        <outline val="0"/>
        <shadow val="0"/>
        <u val="none"/>
        <vertAlign val="baseline"/>
        <sz val="12"/>
        <color auto="1"/>
        <name val="Century Gothic"/>
        <family val="2"/>
        <scheme val="minor"/>
      </font>
      <numFmt numFmtId="164" formatCode="&quot;$&quot;#,##0.00"/>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2"/>
        <color auto="1"/>
        <name val="Century Gothic"/>
        <family val="2"/>
        <scheme val="minor"/>
      </font>
      <fill>
        <patternFill patternType="none">
          <fgColor indexed="64"/>
          <bgColor indexed="65"/>
        </patternFill>
      </fill>
      <alignment horizontal="right" vertical="bottom" textRotation="0" wrapText="0" indent="0" justifyLastLine="0" shrinkToFit="0" readingOrder="0"/>
      <border diagonalUp="0" diagonalDown="0" outline="0">
        <left/>
        <right/>
        <top/>
        <bottom/>
      </border>
    </dxf>
    <dxf>
      <font>
        <b val="0"/>
        <i val="0"/>
        <strike val="0"/>
        <condense val="0"/>
        <extend val="0"/>
        <outline val="0"/>
        <shadow val="0"/>
        <u val="none"/>
        <vertAlign val="baseline"/>
        <sz val="12"/>
        <color auto="1"/>
        <name val="Century Gothic"/>
        <family val="2"/>
        <scheme val="minor"/>
      </font>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2"/>
        <color auto="1"/>
        <name val="Century Gothic"/>
        <family val="2"/>
        <scheme val="minor"/>
      </font>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2"/>
        <color auto="1"/>
        <name val="Century Gothic"/>
        <family val="2"/>
        <scheme val="minor"/>
      </font>
      <fill>
        <patternFill patternType="none">
          <fgColor indexed="64"/>
          <bgColor indexed="65"/>
        </patternFill>
      </fill>
      <border diagonalUp="0" diagonalDown="0" outline="0">
        <left/>
        <right/>
        <top/>
        <bottom/>
      </border>
    </dxf>
    <dxf>
      <font>
        <b/>
        <strike val="0"/>
        <outline val="0"/>
        <shadow val="0"/>
        <u val="none"/>
        <vertAlign val="baseline"/>
        <sz val="14"/>
        <color theme="0"/>
        <name val="Century Gothic"/>
        <family val="1"/>
        <scheme val="minor"/>
      </font>
      <fill>
        <patternFill patternType="solid">
          <fgColor indexed="64"/>
          <bgColor rgb="FF004A42"/>
        </patternFill>
      </fill>
    </dxf>
    <dxf>
      <font>
        <b val="0"/>
        <i val="0"/>
        <strike val="0"/>
        <condense val="0"/>
        <extend val="0"/>
        <outline val="0"/>
        <shadow val="0"/>
        <u val="none"/>
        <vertAlign val="baseline"/>
        <sz val="12"/>
        <color auto="1"/>
        <name val="Century Gothic"/>
        <family val="2"/>
        <scheme val="minor"/>
      </font>
      <numFmt numFmtId="164" formatCode="&quot;$&quot;#,##0.00"/>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2"/>
        <color auto="1"/>
        <name val="Century Gothic"/>
        <family val="2"/>
        <scheme val="minor"/>
      </font>
      <fill>
        <patternFill patternType="none">
          <fgColor indexed="64"/>
          <bgColor indexed="65"/>
        </patternFill>
      </fill>
      <alignment horizontal="right" vertical="bottom" textRotation="0" wrapText="0" indent="0" justifyLastLine="0" shrinkToFit="0" readingOrder="0"/>
      <border diagonalUp="0" diagonalDown="0" outline="0">
        <left/>
        <right/>
        <top/>
        <bottom/>
      </border>
    </dxf>
    <dxf>
      <font>
        <b val="0"/>
        <i val="0"/>
        <strike val="0"/>
        <condense val="0"/>
        <extend val="0"/>
        <outline val="0"/>
        <shadow val="0"/>
        <u val="none"/>
        <vertAlign val="baseline"/>
        <sz val="12"/>
        <color auto="1"/>
        <name val="Century Gothic"/>
        <family val="2"/>
        <scheme val="minor"/>
      </font>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2"/>
        <color auto="1"/>
        <name val="Century Gothic"/>
        <family val="2"/>
        <scheme val="minor"/>
      </font>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2"/>
        <color auto="1"/>
        <name val="Century Gothic"/>
        <family val="2"/>
        <scheme val="minor"/>
      </font>
      <fill>
        <patternFill patternType="none">
          <fgColor indexed="64"/>
          <bgColor indexed="65"/>
        </patternFill>
      </fill>
      <border diagonalUp="0" diagonalDown="0" outline="0">
        <left/>
        <right/>
        <top/>
        <bottom/>
      </border>
    </dxf>
    <dxf>
      <font>
        <b/>
        <strike val="0"/>
        <outline val="0"/>
        <shadow val="0"/>
        <u val="none"/>
        <vertAlign val="baseline"/>
        <sz val="14"/>
        <color theme="0"/>
        <name val="Century Gothic"/>
        <family val="1"/>
        <scheme val="minor"/>
      </font>
      <fill>
        <patternFill patternType="solid">
          <fgColor indexed="64"/>
          <bgColor rgb="FF004A42"/>
        </patternFill>
      </fill>
    </dxf>
    <dxf>
      <font>
        <b val="0"/>
        <i val="0"/>
        <strike val="0"/>
        <condense val="0"/>
        <extend val="0"/>
        <outline val="0"/>
        <shadow val="0"/>
        <u val="none"/>
        <vertAlign val="baseline"/>
        <sz val="12"/>
        <color auto="1"/>
        <name val="Century Gothic"/>
        <family val="2"/>
        <scheme val="minor"/>
      </font>
      <numFmt numFmtId="164" formatCode="&quot;$&quot;#,##0.00"/>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2"/>
        <color auto="1"/>
        <name val="Century Gothic"/>
        <family val="2"/>
        <scheme val="minor"/>
      </font>
      <fill>
        <patternFill patternType="none">
          <fgColor indexed="64"/>
          <bgColor indexed="65"/>
        </patternFill>
      </fill>
      <alignment horizontal="right" vertical="bottom" textRotation="0" wrapText="0" indent="0" justifyLastLine="0" shrinkToFit="0" readingOrder="0"/>
      <border diagonalUp="0" diagonalDown="0" outline="0">
        <left/>
        <right/>
        <top/>
        <bottom/>
      </border>
    </dxf>
    <dxf>
      <font>
        <b val="0"/>
        <i val="0"/>
        <strike val="0"/>
        <condense val="0"/>
        <extend val="0"/>
        <outline val="0"/>
        <shadow val="0"/>
        <u val="none"/>
        <vertAlign val="baseline"/>
        <sz val="12"/>
        <color auto="1"/>
        <name val="Century Gothic"/>
        <family val="2"/>
        <scheme val="minor"/>
      </font>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2"/>
        <color auto="1"/>
        <name val="Century Gothic"/>
        <family val="2"/>
        <scheme val="minor"/>
      </font>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2"/>
        <color auto="1"/>
        <name val="Century Gothic"/>
        <family val="2"/>
        <scheme val="minor"/>
      </font>
      <fill>
        <patternFill patternType="none">
          <fgColor indexed="64"/>
          <bgColor indexed="65"/>
        </patternFill>
      </fill>
      <border diagonalUp="0" diagonalDown="0" outline="0">
        <left/>
        <right/>
        <top/>
        <bottom/>
      </border>
    </dxf>
    <dxf>
      <font>
        <b/>
        <strike val="0"/>
        <outline val="0"/>
        <shadow val="0"/>
        <u val="none"/>
        <vertAlign val="baseline"/>
        <sz val="14"/>
        <color theme="0"/>
        <name val="Century Gothic"/>
        <family val="1"/>
        <scheme val="minor"/>
      </font>
      <fill>
        <patternFill patternType="solid">
          <fgColor indexed="64"/>
          <bgColor rgb="FF004A42"/>
        </patternFill>
      </fill>
    </dxf>
    <dxf>
      <font>
        <b val="0"/>
        <i val="0"/>
        <strike val="0"/>
        <condense val="0"/>
        <extend val="0"/>
        <outline val="0"/>
        <shadow val="0"/>
        <u val="none"/>
        <vertAlign val="baseline"/>
        <sz val="12"/>
        <color auto="1"/>
        <name val="Century Gothic"/>
        <family val="2"/>
        <scheme val="minor"/>
      </font>
      <numFmt numFmtId="164" formatCode="&quot;$&quot;#,##0.00"/>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2"/>
        <color auto="1"/>
        <name val="Century Gothic"/>
        <family val="2"/>
        <scheme val="minor"/>
      </font>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2"/>
        <color auto="1"/>
        <name val="Century Gothic"/>
        <family val="2"/>
        <scheme val="minor"/>
      </font>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2"/>
        <color auto="1"/>
        <name val="Century Gothic"/>
        <family val="2"/>
        <scheme val="minor"/>
      </font>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2"/>
        <color auto="1"/>
        <name val="Century Gothic"/>
        <family val="2"/>
        <scheme val="minor"/>
      </font>
      <fill>
        <patternFill patternType="none">
          <fgColor indexed="64"/>
          <bgColor indexed="65"/>
        </patternFill>
      </fill>
      <border diagonalUp="0" diagonalDown="0" outline="0">
        <left/>
        <right/>
        <top/>
        <bottom/>
      </border>
    </dxf>
    <dxf>
      <font>
        <b/>
        <strike val="0"/>
        <outline val="0"/>
        <shadow val="0"/>
        <u val="none"/>
        <vertAlign val="baseline"/>
        <sz val="14"/>
        <color theme="0"/>
        <name val="Century Gothic"/>
        <family val="1"/>
        <scheme val="minor"/>
      </font>
      <fill>
        <patternFill patternType="solid">
          <fgColor indexed="64"/>
          <bgColor rgb="FF004A42"/>
        </patternFill>
      </fill>
    </dxf>
    <dxf>
      <font>
        <b val="0"/>
        <i val="0"/>
        <strike val="0"/>
        <condense val="0"/>
        <extend val="0"/>
        <outline val="0"/>
        <shadow val="0"/>
        <u val="none"/>
        <vertAlign val="baseline"/>
        <sz val="12"/>
        <color auto="1"/>
        <name val="Century Gothic"/>
        <family val="2"/>
        <scheme val="minor"/>
      </font>
      <numFmt numFmtId="164" formatCode="&quot;$&quot;#,##0.00"/>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2"/>
        <color auto="1"/>
        <name val="Century Gothic"/>
        <family val="2"/>
        <scheme val="minor"/>
      </font>
      <numFmt numFmtId="0" formatCode="General"/>
      <fill>
        <patternFill patternType="none">
          <fgColor indexed="64"/>
          <bgColor indexed="65"/>
        </patternFill>
      </fill>
      <alignment horizontal="left"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2"/>
        <color auto="1"/>
        <name val="Century Gothic"/>
        <family val="2"/>
        <scheme val="minor"/>
      </font>
      <fill>
        <patternFill patternType="none">
          <fgColor indexed="64"/>
          <bgColor indexed="65"/>
        </patternFill>
      </fill>
      <alignment horizontal="right" vertical="bottom" textRotation="0" wrapText="0" indent="0" justifyLastLine="0" shrinkToFit="0" readingOrder="0"/>
      <border diagonalUp="0" diagonalDown="0" outline="0">
        <left/>
        <right/>
        <top/>
        <bottom/>
      </border>
    </dxf>
    <dxf>
      <font>
        <b val="0"/>
        <i val="0"/>
        <strike val="0"/>
        <condense val="0"/>
        <extend val="0"/>
        <outline val="0"/>
        <shadow val="0"/>
        <u val="none"/>
        <vertAlign val="baseline"/>
        <sz val="12"/>
        <color auto="1"/>
        <name val="Century Gothic"/>
        <family val="2"/>
        <scheme val="minor"/>
      </font>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2"/>
        <color auto="1"/>
        <name val="Century Gothic"/>
        <family val="2"/>
        <scheme val="minor"/>
      </font>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2"/>
        <color auto="1"/>
        <name val="Century Gothic"/>
        <family val="2"/>
        <scheme val="minor"/>
      </font>
      <fill>
        <patternFill patternType="none">
          <fgColor indexed="64"/>
          <bgColor indexed="65"/>
        </patternFill>
      </fill>
      <border diagonalUp="0" diagonalDown="0" outline="0">
        <left/>
        <right/>
        <top/>
        <bottom/>
      </border>
    </dxf>
    <dxf>
      <font>
        <b/>
        <strike val="0"/>
        <outline val="0"/>
        <shadow val="0"/>
        <u val="none"/>
        <vertAlign val="baseline"/>
        <sz val="14"/>
        <color theme="0"/>
        <name val="Century Gothic"/>
        <family val="1"/>
        <scheme val="minor"/>
      </font>
      <fill>
        <patternFill patternType="solid">
          <fgColor indexed="64"/>
          <bgColor rgb="FF004A42"/>
        </patternFill>
      </fill>
    </dxf>
    <dxf>
      <font>
        <b val="0"/>
        <i val="0"/>
        <strike val="0"/>
        <condense val="0"/>
        <extend val="0"/>
        <outline val="0"/>
        <shadow val="0"/>
        <u val="none"/>
        <vertAlign val="baseline"/>
        <sz val="12"/>
        <color auto="1"/>
        <name val="Century Gothic"/>
        <family val="2"/>
        <scheme val="minor"/>
      </font>
      <numFmt numFmtId="164" formatCode="&quot;$&quot;#,##0.00"/>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2"/>
        <color auto="1"/>
        <name val="Century Gothic"/>
        <family val="2"/>
        <scheme val="minor"/>
      </font>
      <numFmt numFmtId="0" formatCode="General"/>
      <fill>
        <patternFill patternType="none">
          <fgColor indexed="64"/>
          <bgColor indexed="65"/>
        </patternFill>
      </fill>
      <alignment horizontal="left"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2"/>
        <color auto="1"/>
        <name val="Century Gothic"/>
        <family val="2"/>
        <scheme val="minor"/>
      </font>
      <fill>
        <patternFill patternType="none">
          <fgColor indexed="64"/>
          <bgColor indexed="65"/>
        </patternFill>
      </fill>
      <alignment horizontal="right" vertical="bottom" textRotation="0" wrapText="0" indent="0" justifyLastLine="0" shrinkToFit="0" readingOrder="0"/>
      <border diagonalUp="0" diagonalDown="0" outline="0">
        <left/>
        <right/>
        <top/>
        <bottom/>
      </border>
    </dxf>
    <dxf>
      <font>
        <b val="0"/>
        <i val="0"/>
        <strike val="0"/>
        <condense val="0"/>
        <extend val="0"/>
        <outline val="0"/>
        <shadow val="0"/>
        <u val="none"/>
        <vertAlign val="baseline"/>
        <sz val="12"/>
        <color auto="1"/>
        <name val="Century Gothic"/>
        <family val="2"/>
        <scheme val="minor"/>
      </font>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2"/>
        <color auto="1"/>
        <name val="Century Gothic"/>
        <family val="2"/>
        <scheme val="minor"/>
      </font>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2"/>
        <color auto="1"/>
        <name val="Century Gothic"/>
        <family val="2"/>
        <scheme val="minor"/>
      </font>
      <fill>
        <patternFill patternType="none">
          <fgColor indexed="64"/>
          <bgColor indexed="65"/>
        </patternFill>
      </fill>
      <border diagonalUp="0" diagonalDown="0" outline="0">
        <left/>
        <right/>
        <top/>
        <bottom/>
      </border>
    </dxf>
    <dxf>
      <font>
        <b/>
        <strike val="0"/>
        <outline val="0"/>
        <shadow val="0"/>
        <u val="none"/>
        <vertAlign val="baseline"/>
        <sz val="14"/>
        <color theme="0"/>
        <name val="Century Gothic"/>
        <family val="1"/>
        <scheme val="minor"/>
      </font>
      <fill>
        <patternFill patternType="solid">
          <fgColor indexed="64"/>
          <bgColor rgb="FF004A42"/>
        </patternFill>
      </fill>
    </dxf>
    <dxf>
      <font>
        <b val="0"/>
        <i val="0"/>
        <strike val="0"/>
        <condense val="0"/>
        <extend val="0"/>
        <outline val="0"/>
        <shadow val="0"/>
        <u val="none"/>
        <vertAlign val="baseline"/>
        <sz val="12"/>
        <color auto="1"/>
        <name val="Century Gothic"/>
        <family val="2"/>
        <scheme val="minor"/>
      </font>
      <numFmt numFmtId="164" formatCode="&quot;$&quot;#,##0.00"/>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2"/>
        <color auto="1"/>
        <name val="Century Gothic"/>
        <family val="2"/>
        <scheme val="minor"/>
      </font>
      <numFmt numFmtId="0" formatCode="General"/>
      <fill>
        <patternFill patternType="none">
          <fgColor indexed="64"/>
          <bgColor indexed="65"/>
        </patternFill>
      </fill>
      <alignment horizontal="left"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2"/>
        <color auto="1"/>
        <name val="Century Gothic"/>
        <family val="2"/>
        <scheme val="minor"/>
      </font>
      <fill>
        <patternFill patternType="none">
          <fgColor indexed="64"/>
          <bgColor indexed="65"/>
        </patternFill>
      </fill>
      <alignment horizontal="right" vertical="bottom" textRotation="0" wrapText="0" indent="0" justifyLastLine="0" shrinkToFit="0" readingOrder="0"/>
      <border diagonalUp="0" diagonalDown="0" outline="0">
        <left/>
        <right/>
        <top/>
        <bottom/>
      </border>
    </dxf>
    <dxf>
      <font>
        <b val="0"/>
        <i val="0"/>
        <strike val="0"/>
        <condense val="0"/>
        <extend val="0"/>
        <outline val="0"/>
        <shadow val="0"/>
        <u val="none"/>
        <vertAlign val="baseline"/>
        <sz val="12"/>
        <color auto="1"/>
        <name val="Century Gothic"/>
        <family val="2"/>
        <scheme val="minor"/>
      </font>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2"/>
        <color auto="1"/>
        <name val="Century Gothic"/>
        <family val="2"/>
        <scheme val="minor"/>
      </font>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2"/>
        <color auto="1"/>
        <name val="Century Gothic"/>
        <family val="2"/>
        <scheme val="minor"/>
      </font>
      <fill>
        <patternFill patternType="none">
          <fgColor indexed="64"/>
          <bgColor indexed="65"/>
        </patternFill>
      </fill>
      <border diagonalUp="0" diagonalDown="0" outline="0">
        <left/>
        <right/>
        <top/>
        <bottom/>
      </border>
    </dxf>
    <dxf>
      <font>
        <b/>
        <strike val="0"/>
        <outline val="0"/>
        <shadow val="0"/>
        <u val="none"/>
        <vertAlign val="baseline"/>
        <sz val="14"/>
        <color theme="0"/>
        <name val="Century Gothic"/>
        <family val="1"/>
        <scheme val="minor"/>
      </font>
      <fill>
        <patternFill patternType="solid">
          <fgColor indexed="64"/>
          <bgColor rgb="FF004A42"/>
        </patternFill>
      </fill>
    </dxf>
    <dxf>
      <font>
        <b val="0"/>
        <i val="0"/>
        <strike val="0"/>
        <condense val="0"/>
        <extend val="0"/>
        <outline val="0"/>
        <shadow val="0"/>
        <u val="none"/>
        <vertAlign val="baseline"/>
        <sz val="12"/>
        <color auto="1"/>
        <name val="Century Gothic"/>
        <family val="2"/>
        <scheme val="minor"/>
      </font>
      <numFmt numFmtId="164" formatCode="&quot;$&quot;#,##0.00"/>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2"/>
        <color auto="1"/>
        <name val="Century Gothic"/>
        <family val="2"/>
        <scheme val="minor"/>
      </font>
      <numFmt numFmtId="0" formatCode="General"/>
      <fill>
        <patternFill patternType="none">
          <fgColor indexed="64"/>
          <bgColor indexed="65"/>
        </patternFill>
      </fill>
      <alignment horizontal="left"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2"/>
        <color auto="1"/>
        <name val="Century Gothic"/>
        <family val="2"/>
        <scheme val="minor"/>
      </font>
      <fill>
        <patternFill patternType="none">
          <fgColor indexed="64"/>
          <bgColor indexed="65"/>
        </patternFill>
      </fill>
      <alignment horizontal="right" vertical="bottom" textRotation="0" wrapText="0" indent="0" justifyLastLine="0" shrinkToFit="0" readingOrder="0"/>
      <border diagonalUp="0" diagonalDown="0" outline="0">
        <left/>
        <right/>
        <top/>
        <bottom/>
      </border>
    </dxf>
    <dxf>
      <font>
        <b val="0"/>
        <i val="0"/>
        <strike val="0"/>
        <condense val="0"/>
        <extend val="0"/>
        <outline val="0"/>
        <shadow val="0"/>
        <u val="none"/>
        <vertAlign val="baseline"/>
        <sz val="12"/>
        <color auto="1"/>
        <name val="Century Gothic"/>
        <family val="2"/>
        <scheme val="minor"/>
      </font>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2"/>
        <color auto="1"/>
        <name val="Century Gothic"/>
        <family val="2"/>
        <scheme val="minor"/>
      </font>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2"/>
        <color auto="1"/>
        <name val="Century Gothic"/>
        <family val="2"/>
        <scheme val="minor"/>
      </font>
      <fill>
        <patternFill patternType="none">
          <fgColor indexed="64"/>
          <bgColor indexed="65"/>
        </patternFill>
      </fill>
      <border diagonalUp="0" diagonalDown="0" outline="0">
        <left/>
        <right/>
        <top/>
        <bottom/>
      </border>
    </dxf>
    <dxf>
      <font>
        <b/>
        <strike val="0"/>
        <outline val="0"/>
        <shadow val="0"/>
        <u val="none"/>
        <vertAlign val="baseline"/>
        <sz val="14"/>
        <color theme="0"/>
        <name val="Century Gothic"/>
        <family val="1"/>
        <scheme val="minor"/>
      </font>
      <fill>
        <patternFill patternType="solid">
          <fgColor indexed="64"/>
          <bgColor rgb="FF004A42"/>
        </patternFill>
      </fill>
    </dxf>
    <dxf>
      <font>
        <b val="0"/>
        <i val="0"/>
        <strike val="0"/>
        <condense val="0"/>
        <extend val="0"/>
        <outline val="0"/>
        <shadow val="0"/>
        <u val="none"/>
        <vertAlign val="baseline"/>
        <sz val="12"/>
        <color auto="1"/>
        <name val="Century Gothic"/>
        <family val="2"/>
        <scheme val="minor"/>
      </font>
      <numFmt numFmtId="164" formatCode="&quot;$&quot;#,##0.00"/>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2"/>
        <color auto="1"/>
        <name val="Century Gothic"/>
        <family val="2"/>
        <scheme val="minor"/>
      </font>
      <numFmt numFmtId="0" formatCode="General"/>
      <fill>
        <patternFill patternType="none">
          <fgColor indexed="64"/>
          <bgColor indexed="65"/>
        </patternFill>
      </fill>
      <alignment horizontal="left"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2"/>
        <color auto="1"/>
        <name val="Century Gothic"/>
        <family val="2"/>
        <scheme val="minor"/>
      </font>
      <fill>
        <patternFill patternType="none">
          <fgColor indexed="64"/>
          <bgColor indexed="65"/>
        </patternFill>
      </fill>
      <alignment horizontal="right" vertical="bottom" textRotation="0" wrapText="0" indent="0" justifyLastLine="0" shrinkToFit="0" readingOrder="0"/>
      <border diagonalUp="0" diagonalDown="0" outline="0">
        <left/>
        <right/>
        <top/>
        <bottom/>
      </border>
    </dxf>
    <dxf>
      <font>
        <b val="0"/>
        <i val="0"/>
        <strike val="0"/>
        <condense val="0"/>
        <extend val="0"/>
        <outline val="0"/>
        <shadow val="0"/>
        <u val="none"/>
        <vertAlign val="baseline"/>
        <sz val="12"/>
        <color auto="1"/>
        <name val="Century Gothic"/>
        <family val="2"/>
        <scheme val="minor"/>
      </font>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2"/>
        <color auto="1"/>
        <name val="Century Gothic"/>
        <family val="2"/>
        <scheme val="minor"/>
      </font>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2"/>
        <color auto="1"/>
        <name val="Century Gothic"/>
        <family val="2"/>
        <scheme val="minor"/>
      </font>
      <fill>
        <patternFill patternType="none">
          <fgColor indexed="64"/>
          <bgColor indexed="65"/>
        </patternFill>
      </fill>
      <border diagonalUp="0" diagonalDown="0" outline="0">
        <left/>
        <right/>
        <top/>
        <bottom/>
      </border>
    </dxf>
    <dxf>
      <font>
        <b/>
        <strike val="0"/>
        <outline val="0"/>
        <shadow val="0"/>
        <u val="none"/>
        <vertAlign val="baseline"/>
        <sz val="14"/>
        <color theme="0"/>
        <name val="Century Gothic"/>
        <family val="1"/>
        <scheme val="minor"/>
      </font>
      <fill>
        <patternFill patternType="solid">
          <fgColor indexed="64"/>
          <bgColor rgb="FF004A42"/>
        </patternFill>
      </fill>
    </dxf>
    <dxf>
      <font>
        <b val="0"/>
        <i val="0"/>
        <strike val="0"/>
        <condense val="0"/>
        <extend val="0"/>
        <outline val="0"/>
        <shadow val="0"/>
        <u val="none"/>
        <vertAlign val="baseline"/>
        <sz val="12"/>
        <color auto="1"/>
        <name val="Century Gothic"/>
        <family val="2"/>
        <scheme val="minor"/>
      </font>
      <numFmt numFmtId="164" formatCode="&quot;$&quot;#,##0.00"/>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2"/>
        <color auto="1"/>
        <name val="Century Gothic"/>
        <family val="2"/>
        <scheme val="minor"/>
      </font>
      <numFmt numFmtId="0" formatCode="General"/>
      <fill>
        <patternFill patternType="none">
          <fgColor indexed="64"/>
          <bgColor indexed="65"/>
        </patternFill>
      </fill>
      <alignment horizontal="left"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2"/>
        <color auto="1"/>
        <name val="Century Gothic"/>
        <family val="2"/>
        <scheme val="minor"/>
      </font>
      <fill>
        <patternFill patternType="none">
          <fgColor indexed="64"/>
          <bgColor indexed="65"/>
        </patternFill>
      </fill>
      <alignment horizontal="right" vertical="bottom" textRotation="0" wrapText="0" indent="0" justifyLastLine="0" shrinkToFit="0" readingOrder="0"/>
      <border diagonalUp="0" diagonalDown="0" outline="0">
        <left/>
        <right/>
        <top/>
        <bottom/>
      </border>
    </dxf>
    <dxf>
      <font>
        <b val="0"/>
        <i val="0"/>
        <strike val="0"/>
        <condense val="0"/>
        <extend val="0"/>
        <outline val="0"/>
        <shadow val="0"/>
        <u val="none"/>
        <vertAlign val="baseline"/>
        <sz val="12"/>
        <color auto="1"/>
        <name val="Century Gothic"/>
        <family val="2"/>
        <scheme val="minor"/>
      </font>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2"/>
        <color auto="1"/>
        <name val="Century Gothic"/>
        <family val="2"/>
        <scheme val="minor"/>
      </font>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2"/>
        <color auto="1"/>
        <name val="Century Gothic"/>
        <family val="2"/>
        <scheme val="minor"/>
      </font>
      <fill>
        <patternFill patternType="none">
          <fgColor indexed="64"/>
          <bgColor indexed="65"/>
        </patternFill>
      </fill>
      <border diagonalUp="0" diagonalDown="0" outline="0">
        <left/>
        <right/>
        <top/>
        <bottom/>
      </border>
    </dxf>
    <dxf>
      <font>
        <b/>
        <strike val="0"/>
        <outline val="0"/>
        <shadow val="0"/>
        <u val="none"/>
        <vertAlign val="baseline"/>
        <sz val="14"/>
        <color theme="0"/>
        <name val="Century Gothic"/>
        <family val="1"/>
        <scheme val="minor"/>
      </font>
      <fill>
        <patternFill patternType="solid">
          <fgColor indexed="64"/>
          <bgColor rgb="FF004A42"/>
        </patternFill>
      </fill>
    </dxf>
    <dxf>
      <font>
        <b val="0"/>
        <i val="0"/>
        <strike val="0"/>
        <condense val="0"/>
        <extend val="0"/>
        <outline val="0"/>
        <shadow val="0"/>
        <u val="none"/>
        <vertAlign val="baseline"/>
        <sz val="12"/>
        <color auto="1"/>
        <name val="Century Gothic"/>
        <family val="2"/>
        <scheme val="minor"/>
      </font>
      <numFmt numFmtId="164" formatCode="&quot;$&quot;#,##0.00"/>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2"/>
        <color auto="1"/>
        <name val="Century Gothic"/>
        <family val="2"/>
        <scheme val="minor"/>
      </font>
      <numFmt numFmtId="0" formatCode="General"/>
      <fill>
        <patternFill patternType="none">
          <fgColor indexed="64"/>
          <bgColor indexed="65"/>
        </patternFill>
      </fill>
      <alignment horizontal="left"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2"/>
        <color auto="1"/>
        <name val="Century Gothic"/>
        <family val="2"/>
        <scheme val="minor"/>
      </font>
      <fill>
        <patternFill patternType="none">
          <fgColor indexed="64"/>
          <bgColor indexed="65"/>
        </patternFill>
      </fill>
      <alignment horizontal="right" vertical="bottom" textRotation="0" wrapText="0" indent="0" justifyLastLine="0" shrinkToFit="0" readingOrder="0"/>
      <border diagonalUp="0" diagonalDown="0" outline="0">
        <left/>
        <right/>
        <top/>
        <bottom/>
      </border>
    </dxf>
    <dxf>
      <font>
        <b val="0"/>
        <i val="0"/>
        <strike val="0"/>
        <condense val="0"/>
        <extend val="0"/>
        <outline val="0"/>
        <shadow val="0"/>
        <u val="none"/>
        <vertAlign val="baseline"/>
        <sz val="12"/>
        <color auto="1"/>
        <name val="Century Gothic"/>
        <family val="2"/>
        <scheme val="minor"/>
      </font>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2"/>
        <color auto="1"/>
        <name val="Century Gothic"/>
        <family val="2"/>
        <scheme val="minor"/>
      </font>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2"/>
        <color auto="1"/>
        <name val="Century Gothic"/>
        <family val="2"/>
        <scheme val="minor"/>
      </font>
      <fill>
        <patternFill patternType="none">
          <fgColor indexed="64"/>
          <bgColor indexed="65"/>
        </patternFill>
      </fill>
      <border diagonalUp="0" diagonalDown="0" outline="0">
        <left/>
        <right/>
        <top/>
        <bottom/>
      </border>
    </dxf>
    <dxf>
      <font>
        <b/>
        <strike val="0"/>
        <outline val="0"/>
        <shadow val="0"/>
        <u val="none"/>
        <vertAlign val="baseline"/>
        <sz val="14"/>
        <color theme="0"/>
        <name val="Century Gothic"/>
        <family val="1"/>
        <scheme val="minor"/>
      </font>
      <fill>
        <patternFill patternType="solid">
          <fgColor indexed="64"/>
          <bgColor rgb="FF004A42"/>
        </patternFill>
      </fill>
    </dxf>
    <dxf>
      <font>
        <b val="0"/>
        <i val="0"/>
        <strike val="0"/>
        <condense val="0"/>
        <extend val="0"/>
        <outline val="0"/>
        <shadow val="0"/>
        <u val="none"/>
        <vertAlign val="baseline"/>
        <sz val="12"/>
        <color auto="1"/>
        <name val="Century Gothic"/>
        <family val="2"/>
        <scheme val="minor"/>
      </font>
      <numFmt numFmtId="164" formatCode="&quot;$&quot;#,##0.00"/>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2"/>
        <color auto="1"/>
        <name val="Century Gothic"/>
        <family val="2"/>
        <scheme val="minor"/>
      </font>
      <numFmt numFmtId="0" formatCode="General"/>
      <fill>
        <patternFill patternType="none">
          <fgColor indexed="64"/>
          <bgColor indexed="65"/>
        </patternFill>
      </fill>
      <alignment horizontal="left"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2"/>
        <color auto="1"/>
        <name val="Century Gothic"/>
        <family val="2"/>
        <scheme val="minor"/>
      </font>
      <fill>
        <patternFill patternType="none">
          <fgColor indexed="64"/>
          <bgColor indexed="65"/>
        </patternFill>
      </fill>
      <alignment horizontal="right" vertical="bottom" textRotation="0" wrapText="0" indent="0" justifyLastLine="0" shrinkToFit="0" readingOrder="0"/>
      <border diagonalUp="0" diagonalDown="0" outline="0">
        <left/>
        <right/>
        <top/>
        <bottom/>
      </border>
    </dxf>
    <dxf>
      <font>
        <b val="0"/>
        <i val="0"/>
        <strike val="0"/>
        <condense val="0"/>
        <extend val="0"/>
        <outline val="0"/>
        <shadow val="0"/>
        <u val="none"/>
        <vertAlign val="baseline"/>
        <sz val="12"/>
        <color auto="1"/>
        <name val="Century Gothic"/>
        <family val="2"/>
        <scheme val="minor"/>
      </font>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2"/>
        <color auto="1"/>
        <name val="Century Gothic"/>
        <family val="2"/>
        <scheme val="minor"/>
      </font>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2"/>
        <color auto="1"/>
        <name val="Century Gothic"/>
        <family val="2"/>
        <scheme val="minor"/>
      </font>
      <fill>
        <patternFill patternType="none">
          <fgColor indexed="64"/>
          <bgColor indexed="65"/>
        </patternFill>
      </fill>
      <border diagonalUp="0" diagonalDown="0" outline="0">
        <left/>
        <right/>
        <top/>
        <bottom/>
      </border>
    </dxf>
    <dxf>
      <font>
        <b/>
        <strike val="0"/>
        <outline val="0"/>
        <shadow val="0"/>
        <u val="none"/>
        <vertAlign val="baseline"/>
        <sz val="14"/>
        <color theme="0"/>
        <name val="Century Gothic"/>
        <family val="1"/>
        <scheme val="minor"/>
      </font>
      <fill>
        <patternFill patternType="solid">
          <fgColor indexed="64"/>
          <bgColor rgb="FF004A42"/>
        </patternFill>
      </fill>
    </dxf>
    <dxf>
      <font>
        <b val="0"/>
        <i val="0"/>
        <strike val="0"/>
        <condense val="0"/>
        <extend val="0"/>
        <outline val="0"/>
        <shadow val="0"/>
        <u val="none"/>
        <vertAlign val="baseline"/>
        <sz val="12"/>
        <color auto="1"/>
        <name val="Century Gothic"/>
        <family val="2"/>
        <scheme val="minor"/>
      </font>
      <numFmt numFmtId="164" formatCode="&quot;$&quot;#,##0.00"/>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2"/>
        <color auto="1"/>
        <name val="Century Gothic"/>
        <family val="2"/>
        <scheme val="minor"/>
      </font>
      <numFmt numFmtId="0" formatCode="General"/>
      <fill>
        <patternFill patternType="none">
          <fgColor indexed="64"/>
          <bgColor indexed="65"/>
        </patternFill>
      </fill>
      <alignment horizontal="left"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2"/>
        <color auto="1"/>
        <name val="Century Gothic"/>
        <family val="2"/>
        <scheme val="minor"/>
      </font>
      <fill>
        <patternFill patternType="none">
          <fgColor indexed="64"/>
          <bgColor indexed="65"/>
        </patternFill>
      </fill>
      <alignment horizontal="right" vertical="bottom" textRotation="0" wrapText="0" indent="0" justifyLastLine="0" shrinkToFit="0" readingOrder="0"/>
      <border diagonalUp="0" diagonalDown="0" outline="0">
        <left/>
        <right/>
        <top/>
        <bottom/>
      </border>
    </dxf>
    <dxf>
      <font>
        <b val="0"/>
        <i val="0"/>
        <strike val="0"/>
        <condense val="0"/>
        <extend val="0"/>
        <outline val="0"/>
        <shadow val="0"/>
        <u val="none"/>
        <vertAlign val="baseline"/>
        <sz val="12"/>
        <color auto="1"/>
        <name val="Century Gothic"/>
        <family val="2"/>
        <scheme val="minor"/>
      </font>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2"/>
        <color auto="1"/>
        <name val="Century Gothic"/>
        <family val="2"/>
        <scheme val="minor"/>
      </font>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2"/>
        <color auto="1"/>
        <name val="Century Gothic"/>
        <family val="2"/>
        <scheme val="minor"/>
      </font>
      <fill>
        <patternFill patternType="none">
          <fgColor indexed="64"/>
          <bgColor indexed="65"/>
        </patternFill>
      </fill>
      <border diagonalUp="0" diagonalDown="0" outline="0">
        <left/>
        <right/>
        <top/>
        <bottom/>
      </border>
    </dxf>
    <dxf>
      <font>
        <b/>
        <strike val="0"/>
        <outline val="0"/>
        <shadow val="0"/>
        <u val="none"/>
        <vertAlign val="baseline"/>
        <sz val="14"/>
        <color theme="0"/>
        <name val="Century Gothic"/>
        <family val="1"/>
        <scheme val="minor"/>
      </font>
      <fill>
        <patternFill patternType="solid">
          <fgColor indexed="64"/>
          <bgColor rgb="FF004A42"/>
        </patternFill>
      </fill>
    </dxf>
    <dxf>
      <font>
        <b val="0"/>
        <i val="0"/>
        <strike val="0"/>
        <condense val="0"/>
        <extend val="0"/>
        <outline val="0"/>
        <shadow val="0"/>
        <u val="none"/>
        <vertAlign val="baseline"/>
        <sz val="12"/>
        <color auto="1"/>
        <name val="Century Gothic"/>
        <family val="2"/>
        <scheme val="minor"/>
      </font>
      <numFmt numFmtId="164" formatCode="&quot;$&quot;#,##0.00"/>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2"/>
        <color auto="1"/>
        <name val="Century Gothic"/>
        <family val="2"/>
        <scheme val="minor"/>
      </font>
      <numFmt numFmtId="0" formatCode="General"/>
      <fill>
        <patternFill patternType="none">
          <fgColor indexed="64"/>
          <bgColor indexed="65"/>
        </patternFill>
      </fill>
      <alignment horizontal="left"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2"/>
        <color auto="1"/>
        <name val="Century Gothic"/>
        <family val="2"/>
        <scheme val="minor"/>
      </font>
      <fill>
        <patternFill patternType="none">
          <fgColor indexed="64"/>
          <bgColor indexed="65"/>
        </patternFill>
      </fill>
      <alignment horizontal="right" vertical="bottom" textRotation="0" wrapText="0" indent="0" justifyLastLine="0" shrinkToFit="0" readingOrder="0"/>
      <border diagonalUp="0" diagonalDown="0" outline="0">
        <left/>
        <right/>
        <top/>
        <bottom/>
      </border>
    </dxf>
    <dxf>
      <font>
        <b val="0"/>
        <i val="0"/>
        <strike val="0"/>
        <condense val="0"/>
        <extend val="0"/>
        <outline val="0"/>
        <shadow val="0"/>
        <u val="none"/>
        <vertAlign val="baseline"/>
        <sz val="12"/>
        <color auto="1"/>
        <name val="Century Gothic"/>
        <family val="2"/>
        <scheme val="minor"/>
      </font>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2"/>
        <color auto="1"/>
        <name val="Century Gothic"/>
        <family val="2"/>
        <scheme val="minor"/>
      </font>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2"/>
        <color auto="1"/>
        <name val="Century Gothic"/>
        <family val="2"/>
        <scheme val="minor"/>
      </font>
      <fill>
        <patternFill patternType="none">
          <fgColor indexed="64"/>
          <bgColor indexed="65"/>
        </patternFill>
      </fill>
      <border diagonalUp="0" diagonalDown="0" outline="0">
        <left/>
        <right/>
        <top/>
        <bottom/>
      </border>
    </dxf>
    <dxf>
      <font>
        <b/>
        <strike val="0"/>
        <outline val="0"/>
        <shadow val="0"/>
        <u val="none"/>
        <vertAlign val="baseline"/>
        <sz val="14"/>
        <color theme="0"/>
        <name val="Century Gothic"/>
        <family val="1"/>
        <scheme val="minor"/>
      </font>
      <fill>
        <patternFill patternType="solid">
          <fgColor indexed="64"/>
          <bgColor rgb="FF004A42"/>
        </patternFill>
      </fill>
    </dxf>
    <dxf>
      <font>
        <b val="0"/>
        <i val="0"/>
        <strike val="0"/>
        <condense val="0"/>
        <extend val="0"/>
        <outline val="0"/>
        <shadow val="0"/>
        <u val="none"/>
        <vertAlign val="baseline"/>
        <sz val="12"/>
        <color auto="1"/>
        <name val="Century Gothic"/>
        <family val="2"/>
        <scheme val="minor"/>
      </font>
      <numFmt numFmtId="164" formatCode="&quot;$&quot;#,##0.00"/>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2"/>
        <color auto="1"/>
        <name val="Century Gothic"/>
        <family val="2"/>
        <scheme val="minor"/>
      </font>
      <numFmt numFmtId="0" formatCode="General"/>
      <fill>
        <patternFill patternType="none">
          <fgColor indexed="64"/>
          <bgColor indexed="65"/>
        </patternFill>
      </fill>
      <alignment horizontal="left"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2"/>
        <color auto="1"/>
        <name val="Century Gothic"/>
        <family val="2"/>
        <scheme val="minor"/>
      </font>
      <fill>
        <patternFill patternType="none">
          <fgColor indexed="64"/>
          <bgColor indexed="65"/>
        </patternFill>
      </fill>
      <alignment horizontal="right" vertical="bottom" textRotation="0" wrapText="0" indent="0" justifyLastLine="0" shrinkToFit="0" readingOrder="0"/>
      <border diagonalUp="0" diagonalDown="0" outline="0">
        <left/>
        <right/>
        <top/>
        <bottom/>
      </border>
    </dxf>
    <dxf>
      <font>
        <b val="0"/>
        <i val="0"/>
        <strike val="0"/>
        <condense val="0"/>
        <extend val="0"/>
        <outline val="0"/>
        <shadow val="0"/>
        <u val="none"/>
        <vertAlign val="baseline"/>
        <sz val="12"/>
        <color auto="1"/>
        <name val="Century Gothic"/>
        <family val="2"/>
        <scheme val="minor"/>
      </font>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2"/>
        <color auto="1"/>
        <name val="Century Gothic"/>
        <family val="2"/>
        <scheme val="minor"/>
      </font>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2"/>
        <color auto="1"/>
        <name val="Century Gothic"/>
        <family val="2"/>
        <scheme val="minor"/>
      </font>
      <fill>
        <patternFill patternType="none">
          <fgColor indexed="64"/>
          <bgColor indexed="65"/>
        </patternFill>
      </fill>
      <border diagonalUp="0" diagonalDown="0" outline="0">
        <left/>
        <right/>
        <top/>
        <bottom/>
      </border>
    </dxf>
    <dxf>
      <font>
        <b/>
        <strike val="0"/>
        <outline val="0"/>
        <shadow val="0"/>
        <u val="none"/>
        <vertAlign val="baseline"/>
        <sz val="14"/>
        <color theme="0"/>
        <name val="Century Gothic"/>
        <family val="1"/>
        <scheme val="minor"/>
      </font>
      <fill>
        <patternFill patternType="solid">
          <fgColor indexed="64"/>
          <bgColor rgb="FF004A42"/>
        </patternFill>
      </fill>
    </dxf>
    <dxf>
      <font>
        <b val="0"/>
        <i val="0"/>
        <strike val="0"/>
        <condense val="0"/>
        <extend val="0"/>
        <outline val="0"/>
        <shadow val="0"/>
        <u val="none"/>
        <vertAlign val="baseline"/>
        <sz val="12"/>
        <color auto="1"/>
        <name val="Century Gothic"/>
        <family val="2"/>
        <scheme val="minor"/>
      </font>
      <numFmt numFmtId="164" formatCode="&quot;$&quot;#,##0.00"/>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2"/>
        <color auto="1"/>
        <name val="Century Gothic"/>
        <family val="2"/>
        <scheme val="minor"/>
      </font>
      <numFmt numFmtId="0" formatCode="General"/>
      <fill>
        <patternFill patternType="none">
          <fgColor indexed="64"/>
          <bgColor indexed="65"/>
        </patternFill>
      </fill>
      <alignment horizontal="left"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2"/>
        <color auto="1"/>
        <name val="Century Gothic"/>
        <family val="2"/>
        <scheme val="minor"/>
      </font>
      <fill>
        <patternFill patternType="none">
          <fgColor indexed="64"/>
          <bgColor indexed="65"/>
        </patternFill>
      </fill>
      <alignment horizontal="right" vertical="bottom" textRotation="0" wrapText="0" indent="0" justifyLastLine="0" shrinkToFit="0" readingOrder="0"/>
      <border diagonalUp="0" diagonalDown="0" outline="0">
        <left/>
        <right/>
        <top/>
        <bottom/>
      </border>
    </dxf>
    <dxf>
      <font>
        <b val="0"/>
        <i val="0"/>
        <strike val="0"/>
        <condense val="0"/>
        <extend val="0"/>
        <outline val="0"/>
        <shadow val="0"/>
        <u val="none"/>
        <vertAlign val="baseline"/>
        <sz val="12"/>
        <color auto="1"/>
        <name val="Century Gothic"/>
        <family val="2"/>
        <scheme val="minor"/>
      </font>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2"/>
        <color auto="1"/>
        <name val="Century Gothic"/>
        <family val="2"/>
        <scheme val="minor"/>
      </font>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2"/>
        <color auto="1"/>
        <name val="Century Gothic"/>
        <family val="2"/>
        <scheme val="minor"/>
      </font>
      <fill>
        <patternFill patternType="none">
          <fgColor indexed="64"/>
          <bgColor indexed="65"/>
        </patternFill>
      </fill>
      <border diagonalUp="0" diagonalDown="0" outline="0">
        <left/>
        <right/>
        <top/>
        <bottom/>
      </border>
    </dxf>
    <dxf>
      <font>
        <b/>
        <strike val="0"/>
        <outline val="0"/>
        <shadow val="0"/>
        <u val="none"/>
        <vertAlign val="baseline"/>
        <sz val="14"/>
        <color theme="0"/>
        <name val="Century Gothic"/>
        <family val="1"/>
        <scheme val="minor"/>
      </font>
      <fill>
        <patternFill patternType="solid">
          <fgColor indexed="64"/>
          <bgColor rgb="FF004A42"/>
        </patternFill>
      </fill>
    </dxf>
    <dxf>
      <font>
        <b val="0"/>
        <i val="0"/>
        <strike val="0"/>
        <condense val="0"/>
        <extend val="0"/>
        <outline val="0"/>
        <shadow val="0"/>
        <u val="none"/>
        <vertAlign val="baseline"/>
        <sz val="12"/>
        <color auto="1"/>
        <name val="Century Gothic"/>
        <family val="2"/>
        <scheme val="minor"/>
      </font>
      <numFmt numFmtId="164" formatCode="&quot;$&quot;#,##0.00"/>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2"/>
        <color auto="1"/>
        <name val="Century Gothic"/>
        <family val="2"/>
        <scheme val="minor"/>
      </font>
      <fill>
        <patternFill patternType="none">
          <fgColor indexed="64"/>
          <bgColor indexed="65"/>
        </patternFill>
      </fill>
      <alignment horizontal="right" vertical="bottom" textRotation="0" wrapText="0" indent="0" justifyLastLine="0" shrinkToFit="0" readingOrder="0"/>
      <border diagonalUp="0" diagonalDown="0" outline="0">
        <left/>
        <right/>
        <top/>
        <bottom/>
      </border>
    </dxf>
    <dxf>
      <font>
        <b val="0"/>
        <i val="0"/>
        <strike val="0"/>
        <condense val="0"/>
        <extend val="0"/>
        <outline val="0"/>
        <shadow val="0"/>
        <u val="none"/>
        <vertAlign val="baseline"/>
        <sz val="12"/>
        <color auto="1"/>
        <name val="Century Gothic"/>
        <family val="2"/>
        <scheme val="minor"/>
      </font>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2"/>
        <color auto="1"/>
        <name val="Century Gothic"/>
        <family val="2"/>
        <scheme val="minor"/>
      </font>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2"/>
        <color auto="1"/>
        <name val="Century Gothic"/>
        <family val="2"/>
        <scheme val="minor"/>
      </font>
      <fill>
        <patternFill patternType="none">
          <fgColor indexed="64"/>
          <bgColor indexed="65"/>
        </patternFill>
      </fill>
      <border diagonalUp="0" diagonalDown="0" outline="0">
        <left/>
        <right/>
        <top/>
        <bottom/>
      </border>
    </dxf>
    <dxf>
      <font>
        <b/>
        <strike val="0"/>
        <outline val="0"/>
        <shadow val="0"/>
        <u val="none"/>
        <vertAlign val="baseline"/>
        <sz val="14"/>
        <color theme="0"/>
        <name val="Century Gothic"/>
        <family val="1"/>
        <scheme val="minor"/>
      </font>
      <fill>
        <patternFill patternType="solid">
          <fgColor indexed="64"/>
          <bgColor rgb="FF004A42"/>
        </patternFill>
      </fill>
    </dxf>
    <dxf>
      <font>
        <b val="0"/>
        <i val="0"/>
        <strike val="0"/>
        <condense val="0"/>
        <extend val="0"/>
        <outline val="0"/>
        <shadow val="0"/>
        <u val="none"/>
        <vertAlign val="baseline"/>
        <sz val="12"/>
        <color auto="1"/>
        <name val="Century Gothic"/>
        <family val="2"/>
        <scheme val="minor"/>
      </font>
      <numFmt numFmtId="164" formatCode="&quot;$&quot;#,##0.00"/>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2"/>
        <color auto="1"/>
        <name val="Century Gothic"/>
        <family val="2"/>
        <scheme val="minor"/>
      </font>
      <fill>
        <patternFill patternType="none">
          <fgColor indexed="64"/>
          <bgColor indexed="65"/>
        </patternFill>
      </fill>
      <alignment horizontal="right" vertical="bottom" textRotation="0" wrapText="0" indent="0" justifyLastLine="0" shrinkToFit="0" readingOrder="0"/>
      <border diagonalUp="0" diagonalDown="0" outline="0">
        <left/>
        <right/>
        <top/>
        <bottom/>
      </border>
    </dxf>
    <dxf>
      <font>
        <b val="0"/>
        <i val="0"/>
        <strike val="0"/>
        <condense val="0"/>
        <extend val="0"/>
        <outline val="0"/>
        <shadow val="0"/>
        <u val="none"/>
        <vertAlign val="baseline"/>
        <sz val="12"/>
        <color auto="1"/>
        <name val="Century Gothic"/>
        <family val="2"/>
        <scheme val="minor"/>
      </font>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2"/>
        <color auto="1"/>
        <name val="Century Gothic"/>
        <family val="2"/>
        <scheme val="minor"/>
      </font>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2"/>
        <color auto="1"/>
        <name val="Century Gothic"/>
        <family val="2"/>
        <scheme val="minor"/>
      </font>
      <fill>
        <patternFill patternType="none">
          <fgColor indexed="64"/>
          <bgColor indexed="65"/>
        </patternFill>
      </fill>
      <border diagonalUp="0" diagonalDown="0" outline="0">
        <left/>
        <right/>
        <top/>
        <bottom/>
      </border>
    </dxf>
    <dxf>
      <font>
        <b/>
        <strike val="0"/>
        <outline val="0"/>
        <shadow val="0"/>
        <u val="none"/>
        <vertAlign val="baseline"/>
        <sz val="14"/>
        <color theme="0"/>
        <name val="Century Gothic"/>
        <family val="1"/>
        <scheme val="minor"/>
      </font>
      <fill>
        <patternFill patternType="solid">
          <fgColor indexed="64"/>
          <bgColor rgb="FF004A42"/>
        </patternFill>
      </fill>
    </dxf>
    <dxf>
      <font>
        <b val="0"/>
        <i val="0"/>
        <strike val="0"/>
        <condense val="0"/>
        <extend val="0"/>
        <outline val="0"/>
        <shadow val="0"/>
        <u val="none"/>
        <vertAlign val="baseline"/>
        <sz val="12"/>
        <color auto="1"/>
        <name val="Century Gothic"/>
        <family val="2"/>
        <scheme val="minor"/>
      </font>
      <numFmt numFmtId="164" formatCode="&quot;$&quot;#,##0.00"/>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2"/>
        <color auto="1"/>
        <name val="Century Gothic"/>
        <family val="2"/>
        <scheme val="minor"/>
      </font>
      <fill>
        <patternFill patternType="none">
          <fgColor indexed="64"/>
          <bgColor indexed="65"/>
        </patternFill>
      </fill>
      <alignment horizontal="right" vertical="bottom" textRotation="0" wrapText="0" indent="0" justifyLastLine="0" shrinkToFit="0" readingOrder="0"/>
      <border diagonalUp="0" diagonalDown="0" outline="0">
        <left/>
        <right/>
        <top/>
        <bottom/>
      </border>
    </dxf>
    <dxf>
      <font>
        <b val="0"/>
        <i val="0"/>
        <strike val="0"/>
        <condense val="0"/>
        <extend val="0"/>
        <outline val="0"/>
        <shadow val="0"/>
        <u val="none"/>
        <vertAlign val="baseline"/>
        <sz val="12"/>
        <color auto="1"/>
        <name val="Century Gothic"/>
        <family val="2"/>
        <scheme val="minor"/>
      </font>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2"/>
        <color auto="1"/>
        <name val="Century Gothic"/>
        <family val="2"/>
        <scheme val="minor"/>
      </font>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2"/>
        <color auto="1"/>
        <name val="Century Gothic"/>
        <family val="2"/>
        <scheme val="minor"/>
      </font>
      <fill>
        <patternFill patternType="none">
          <fgColor indexed="64"/>
          <bgColor indexed="65"/>
        </patternFill>
      </fill>
      <border diagonalUp="0" diagonalDown="0" outline="0">
        <left/>
        <right/>
        <top/>
        <bottom/>
      </border>
    </dxf>
    <dxf>
      <font>
        <b/>
        <strike val="0"/>
        <outline val="0"/>
        <shadow val="0"/>
        <u val="none"/>
        <vertAlign val="baseline"/>
        <sz val="14"/>
        <color theme="0"/>
        <name val="Century Gothic"/>
        <family val="1"/>
        <scheme val="minor"/>
      </font>
      <fill>
        <patternFill patternType="solid">
          <fgColor indexed="64"/>
          <bgColor rgb="FF004A42"/>
        </patternFill>
      </fill>
    </dxf>
    <dxf>
      <font>
        <b val="0"/>
        <i val="0"/>
        <strike val="0"/>
        <condense val="0"/>
        <extend val="0"/>
        <outline val="0"/>
        <shadow val="0"/>
        <u val="none"/>
        <vertAlign val="baseline"/>
        <sz val="12"/>
        <color auto="1"/>
        <name val="Century Gothic"/>
        <family val="2"/>
        <scheme val="minor"/>
      </font>
      <numFmt numFmtId="164" formatCode="&quot;$&quot;#,##0.00"/>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2"/>
        <color auto="1"/>
        <name val="Century Gothic"/>
        <family val="2"/>
        <scheme val="minor"/>
      </font>
      <fill>
        <patternFill patternType="none">
          <fgColor indexed="64"/>
          <bgColor indexed="65"/>
        </patternFill>
      </fill>
      <alignment horizontal="right" vertical="bottom" textRotation="0" wrapText="0" indent="0" justifyLastLine="0" shrinkToFit="0" readingOrder="0"/>
      <border diagonalUp="0" diagonalDown="0" outline="0">
        <left/>
        <right/>
        <top/>
        <bottom/>
      </border>
    </dxf>
    <dxf>
      <font>
        <b val="0"/>
        <i val="0"/>
        <strike val="0"/>
        <condense val="0"/>
        <extend val="0"/>
        <outline val="0"/>
        <shadow val="0"/>
        <u val="none"/>
        <vertAlign val="baseline"/>
        <sz val="12"/>
        <color auto="1"/>
        <name val="Century Gothic"/>
        <family val="2"/>
        <scheme val="minor"/>
      </font>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2"/>
        <color auto="1"/>
        <name val="Century Gothic"/>
        <family val="2"/>
        <scheme val="minor"/>
      </font>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2"/>
        <color auto="1"/>
        <name val="Century Gothic"/>
        <family val="2"/>
        <scheme val="minor"/>
      </font>
      <fill>
        <patternFill patternType="none">
          <fgColor indexed="64"/>
          <bgColor indexed="65"/>
        </patternFill>
      </fill>
      <border diagonalUp="0" diagonalDown="0" outline="0">
        <left/>
        <right/>
        <top/>
        <bottom/>
      </border>
    </dxf>
    <dxf>
      <font>
        <b/>
        <strike val="0"/>
        <outline val="0"/>
        <shadow val="0"/>
        <u val="none"/>
        <vertAlign val="baseline"/>
        <sz val="14"/>
        <color theme="0"/>
        <name val="Century Gothic"/>
        <family val="1"/>
        <scheme val="minor"/>
      </font>
      <fill>
        <patternFill patternType="solid">
          <fgColor indexed="64"/>
          <bgColor rgb="FF004A42"/>
        </patternFill>
      </fill>
    </dxf>
    <dxf>
      <font>
        <b val="0"/>
        <i val="0"/>
        <strike val="0"/>
        <condense val="0"/>
        <extend val="0"/>
        <outline val="0"/>
        <shadow val="0"/>
        <u val="none"/>
        <vertAlign val="baseline"/>
        <sz val="12"/>
        <color auto="1"/>
        <name val="Century Gothic"/>
        <family val="2"/>
        <scheme val="minor"/>
      </font>
      <numFmt numFmtId="164" formatCode="&quot;$&quot;#,##0.00"/>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2"/>
        <color auto="1"/>
        <name val="Century Gothic"/>
        <family val="2"/>
        <scheme val="minor"/>
      </font>
      <fill>
        <patternFill patternType="none">
          <fgColor indexed="64"/>
          <bgColor indexed="65"/>
        </patternFill>
      </fill>
      <alignment horizontal="right" vertical="bottom" textRotation="0" wrapText="0" indent="0" justifyLastLine="0" shrinkToFit="0" readingOrder="0"/>
      <border diagonalUp="0" diagonalDown="0" outline="0">
        <left/>
        <right/>
        <top/>
        <bottom/>
      </border>
    </dxf>
    <dxf>
      <font>
        <b val="0"/>
        <i val="0"/>
        <strike val="0"/>
        <condense val="0"/>
        <extend val="0"/>
        <outline val="0"/>
        <shadow val="0"/>
        <u val="none"/>
        <vertAlign val="baseline"/>
        <sz val="12"/>
        <color auto="1"/>
        <name val="Century Gothic"/>
        <family val="2"/>
        <scheme val="minor"/>
      </font>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2"/>
        <color auto="1"/>
        <name val="Century Gothic"/>
        <family val="2"/>
        <scheme val="minor"/>
      </font>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2"/>
        <color auto="1"/>
        <name val="Century Gothic"/>
        <family val="2"/>
        <scheme val="minor"/>
      </font>
      <fill>
        <patternFill patternType="none">
          <fgColor indexed="64"/>
          <bgColor indexed="65"/>
        </patternFill>
      </fill>
      <border diagonalUp="0" diagonalDown="0" outline="0">
        <left/>
        <right/>
        <top/>
        <bottom/>
      </border>
    </dxf>
    <dxf>
      <font>
        <b/>
        <strike val="0"/>
        <outline val="0"/>
        <shadow val="0"/>
        <u val="none"/>
        <vertAlign val="baseline"/>
        <sz val="14"/>
        <color theme="0"/>
        <name val="Century Gothic"/>
        <family val="1"/>
        <scheme val="minor"/>
      </font>
      <fill>
        <patternFill patternType="solid">
          <fgColor indexed="64"/>
          <bgColor rgb="FF004A42"/>
        </patternFill>
      </fill>
    </dxf>
    <dxf>
      <font>
        <b val="0"/>
        <i val="0"/>
        <strike val="0"/>
        <condense val="0"/>
        <extend val="0"/>
        <outline val="0"/>
        <shadow val="0"/>
        <u val="none"/>
        <vertAlign val="baseline"/>
        <sz val="12"/>
        <color auto="1"/>
        <name val="Century Gothic"/>
        <family val="2"/>
        <scheme val="minor"/>
      </font>
      <numFmt numFmtId="164" formatCode="&quot;$&quot;#,##0.00"/>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2"/>
        <color auto="1"/>
        <name val="Century Gothic"/>
        <family val="2"/>
        <scheme val="minor"/>
      </font>
      <fill>
        <patternFill patternType="none">
          <fgColor indexed="64"/>
          <bgColor indexed="65"/>
        </patternFill>
      </fill>
      <alignment horizontal="right" vertical="bottom" textRotation="0" wrapText="0" indent="0" justifyLastLine="0" shrinkToFit="0" readingOrder="0"/>
      <border diagonalUp="0" diagonalDown="0" outline="0">
        <left/>
        <right/>
        <top/>
        <bottom/>
      </border>
    </dxf>
    <dxf>
      <font>
        <b val="0"/>
        <i val="0"/>
        <strike val="0"/>
        <condense val="0"/>
        <extend val="0"/>
        <outline val="0"/>
        <shadow val="0"/>
        <u val="none"/>
        <vertAlign val="baseline"/>
        <sz val="12"/>
        <color auto="1"/>
        <name val="Century Gothic"/>
        <family val="2"/>
        <scheme val="minor"/>
      </font>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2"/>
        <color auto="1"/>
        <name val="Century Gothic"/>
        <family val="2"/>
        <scheme val="minor"/>
      </font>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2"/>
        <color auto="1"/>
        <name val="Century Gothic"/>
        <family val="2"/>
        <scheme val="minor"/>
      </font>
      <fill>
        <patternFill patternType="none">
          <fgColor indexed="64"/>
          <bgColor indexed="65"/>
        </patternFill>
      </fill>
      <border diagonalUp="0" diagonalDown="0" outline="0">
        <left/>
        <right/>
        <top/>
        <bottom/>
      </border>
    </dxf>
    <dxf>
      <font>
        <b/>
        <strike val="0"/>
        <outline val="0"/>
        <shadow val="0"/>
        <u val="none"/>
        <vertAlign val="baseline"/>
        <sz val="14"/>
        <color theme="0"/>
        <name val="Century Gothic"/>
        <family val="1"/>
        <scheme val="minor"/>
      </font>
      <fill>
        <patternFill patternType="solid">
          <fgColor indexed="64"/>
          <bgColor rgb="FF004A42"/>
        </patternFill>
      </fill>
    </dxf>
    <dxf>
      <font>
        <b val="0"/>
        <i val="0"/>
        <strike val="0"/>
        <condense val="0"/>
        <extend val="0"/>
        <outline val="0"/>
        <shadow val="0"/>
        <u val="none"/>
        <vertAlign val="baseline"/>
        <sz val="12"/>
        <color auto="1"/>
        <name val="Century Gothic"/>
        <family val="2"/>
        <scheme val="minor"/>
      </font>
      <numFmt numFmtId="164" formatCode="&quot;$&quot;#,##0.00"/>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2"/>
        <color auto="1"/>
        <name val="Century Gothic"/>
        <family val="2"/>
        <scheme val="minor"/>
      </font>
      <fill>
        <patternFill patternType="none">
          <fgColor indexed="64"/>
          <bgColor indexed="65"/>
        </patternFill>
      </fill>
      <alignment horizontal="right" vertical="bottom" textRotation="0" wrapText="0" indent="0" justifyLastLine="0" shrinkToFit="0" readingOrder="0"/>
      <border diagonalUp="0" diagonalDown="0" outline="0">
        <left/>
        <right/>
        <top/>
        <bottom/>
      </border>
    </dxf>
    <dxf>
      <font>
        <b val="0"/>
        <i val="0"/>
        <strike val="0"/>
        <condense val="0"/>
        <extend val="0"/>
        <outline val="0"/>
        <shadow val="0"/>
        <u val="none"/>
        <vertAlign val="baseline"/>
        <sz val="12"/>
        <color auto="1"/>
        <name val="Century Gothic"/>
        <family val="2"/>
        <scheme val="minor"/>
      </font>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2"/>
        <color auto="1"/>
        <name val="Century Gothic"/>
        <family val="2"/>
        <scheme val="minor"/>
      </font>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2"/>
        <color auto="1"/>
        <name val="Century Gothic"/>
        <family val="2"/>
        <scheme val="minor"/>
      </font>
      <fill>
        <patternFill patternType="none">
          <fgColor indexed="64"/>
          <bgColor indexed="65"/>
        </patternFill>
      </fill>
      <border diagonalUp="0" diagonalDown="0" outline="0">
        <left/>
        <right/>
        <top/>
        <bottom/>
      </border>
    </dxf>
    <dxf>
      <font>
        <b/>
        <strike val="0"/>
        <outline val="0"/>
        <shadow val="0"/>
        <u val="none"/>
        <vertAlign val="baseline"/>
        <sz val="14"/>
        <color theme="0"/>
        <name val="Century Gothic"/>
        <family val="1"/>
        <scheme val="minor"/>
      </font>
      <fill>
        <patternFill patternType="solid">
          <fgColor indexed="64"/>
          <bgColor rgb="FF004A42"/>
        </patternFill>
      </fill>
    </dxf>
    <dxf>
      <font>
        <b val="0"/>
        <i val="0"/>
        <strike val="0"/>
        <condense val="0"/>
        <extend val="0"/>
        <outline val="0"/>
        <shadow val="0"/>
        <u val="none"/>
        <vertAlign val="baseline"/>
        <sz val="12"/>
        <color auto="1"/>
        <name val="Century Gothic"/>
        <family val="2"/>
        <scheme val="minor"/>
      </font>
      <numFmt numFmtId="164" formatCode="&quot;$&quot;#,##0.00"/>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2"/>
        <color auto="1"/>
        <name val="Century Gothic"/>
        <family val="2"/>
        <scheme val="minor"/>
      </font>
      <fill>
        <patternFill patternType="none">
          <fgColor indexed="64"/>
          <bgColor indexed="65"/>
        </patternFill>
      </fill>
      <alignment horizontal="right" vertical="bottom" textRotation="0" wrapText="0" indent="0" justifyLastLine="0" shrinkToFit="0" readingOrder="0"/>
      <border diagonalUp="0" diagonalDown="0" outline="0">
        <left/>
        <right/>
        <top/>
        <bottom/>
      </border>
    </dxf>
    <dxf>
      <font>
        <b val="0"/>
        <i val="0"/>
        <strike val="0"/>
        <condense val="0"/>
        <extend val="0"/>
        <outline val="0"/>
        <shadow val="0"/>
        <u val="none"/>
        <vertAlign val="baseline"/>
        <sz val="12"/>
        <color auto="1"/>
        <name val="Century Gothic"/>
        <family val="2"/>
        <scheme val="minor"/>
      </font>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2"/>
        <color auto="1"/>
        <name val="Century Gothic"/>
        <family val="2"/>
        <scheme val="minor"/>
      </font>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2"/>
        <color auto="1"/>
        <name val="Century Gothic"/>
        <family val="2"/>
        <scheme val="minor"/>
      </font>
      <fill>
        <patternFill patternType="none">
          <fgColor indexed="64"/>
          <bgColor indexed="65"/>
        </patternFill>
      </fill>
      <border diagonalUp="0" diagonalDown="0" outline="0">
        <left/>
        <right/>
        <top/>
        <bottom/>
      </border>
    </dxf>
    <dxf>
      <font>
        <b/>
        <strike val="0"/>
        <outline val="0"/>
        <shadow val="0"/>
        <u val="none"/>
        <vertAlign val="baseline"/>
        <sz val="14"/>
        <color theme="0"/>
        <name val="Century Gothic"/>
        <family val="1"/>
        <scheme val="minor"/>
      </font>
      <fill>
        <patternFill patternType="solid">
          <fgColor indexed="64"/>
          <bgColor rgb="FF004A42"/>
        </patternFill>
      </fill>
    </dxf>
    <dxf>
      <font>
        <b val="0"/>
        <i val="0"/>
        <strike val="0"/>
        <condense val="0"/>
        <extend val="0"/>
        <outline val="0"/>
        <shadow val="0"/>
        <u val="none"/>
        <vertAlign val="baseline"/>
        <sz val="12"/>
        <color auto="1"/>
        <name val="Century Gothic"/>
        <family val="2"/>
        <scheme val="minor"/>
      </font>
      <numFmt numFmtId="164" formatCode="&quot;$&quot;#,##0.00"/>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2"/>
        <color auto="1"/>
        <name val="Century Gothic"/>
        <family val="2"/>
        <scheme val="minor"/>
      </font>
      <fill>
        <patternFill patternType="none">
          <fgColor indexed="64"/>
          <bgColor indexed="65"/>
        </patternFill>
      </fill>
      <alignment horizontal="right" vertical="bottom" textRotation="0" wrapText="0" indent="0" justifyLastLine="0" shrinkToFit="0" readingOrder="0"/>
      <border diagonalUp="0" diagonalDown="0" outline="0">
        <left/>
        <right/>
        <top/>
        <bottom/>
      </border>
    </dxf>
    <dxf>
      <font>
        <b val="0"/>
        <i val="0"/>
        <strike val="0"/>
        <condense val="0"/>
        <extend val="0"/>
        <outline val="0"/>
        <shadow val="0"/>
        <u val="none"/>
        <vertAlign val="baseline"/>
        <sz val="12"/>
        <color auto="1"/>
        <name val="Century Gothic"/>
        <family val="2"/>
        <scheme val="minor"/>
      </font>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2"/>
        <color auto="1"/>
        <name val="Century Gothic"/>
        <family val="2"/>
        <scheme val="minor"/>
      </font>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2"/>
        <color auto="1"/>
        <name val="Century Gothic"/>
        <family val="2"/>
        <scheme val="minor"/>
      </font>
      <fill>
        <patternFill patternType="none">
          <fgColor indexed="64"/>
          <bgColor indexed="65"/>
        </patternFill>
      </fill>
      <border diagonalUp="0" diagonalDown="0" outline="0">
        <left/>
        <right/>
        <top/>
        <bottom/>
      </border>
    </dxf>
    <dxf>
      <font>
        <b/>
        <strike val="0"/>
        <outline val="0"/>
        <shadow val="0"/>
        <u val="none"/>
        <vertAlign val="baseline"/>
        <sz val="14"/>
        <color theme="0"/>
        <name val="Century Gothic"/>
        <family val="1"/>
        <scheme val="minor"/>
      </font>
      <fill>
        <patternFill patternType="solid">
          <fgColor indexed="64"/>
          <bgColor rgb="FF004A42"/>
        </patternFill>
      </fill>
    </dxf>
    <dxf>
      <font>
        <b val="0"/>
        <i val="0"/>
        <strike val="0"/>
        <condense val="0"/>
        <extend val="0"/>
        <outline val="0"/>
        <shadow val="0"/>
        <u val="none"/>
        <vertAlign val="baseline"/>
        <sz val="12"/>
        <color auto="1"/>
        <name val="Century Gothic"/>
        <family val="2"/>
        <scheme val="minor"/>
      </font>
      <numFmt numFmtId="164" formatCode="&quot;$&quot;#,##0.00"/>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2"/>
        <color auto="1"/>
        <name val="Century Gothic"/>
        <family val="2"/>
        <scheme val="minor"/>
      </font>
      <fill>
        <patternFill patternType="none">
          <fgColor indexed="64"/>
          <bgColor indexed="65"/>
        </patternFill>
      </fill>
      <alignment horizontal="right" vertical="bottom" textRotation="0" wrapText="0" indent="0" justifyLastLine="0" shrinkToFit="0" readingOrder="0"/>
      <border diagonalUp="0" diagonalDown="0" outline="0">
        <left/>
        <right/>
        <top/>
        <bottom/>
      </border>
    </dxf>
    <dxf>
      <font>
        <b val="0"/>
        <i val="0"/>
        <strike val="0"/>
        <condense val="0"/>
        <extend val="0"/>
        <outline val="0"/>
        <shadow val="0"/>
        <u val="none"/>
        <vertAlign val="baseline"/>
        <sz val="12"/>
        <color auto="1"/>
        <name val="Century Gothic"/>
        <family val="2"/>
        <scheme val="minor"/>
      </font>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2"/>
        <color auto="1"/>
        <name val="Century Gothic"/>
        <family val="2"/>
        <scheme val="minor"/>
      </font>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2"/>
        <color auto="1"/>
        <name val="Century Gothic"/>
        <family val="2"/>
        <scheme val="minor"/>
      </font>
      <fill>
        <patternFill patternType="none">
          <fgColor indexed="64"/>
          <bgColor indexed="65"/>
        </patternFill>
      </fill>
      <border diagonalUp="0" diagonalDown="0" outline="0">
        <left/>
        <right/>
        <top/>
        <bottom/>
      </border>
    </dxf>
    <dxf>
      <font>
        <b/>
        <strike val="0"/>
        <outline val="0"/>
        <shadow val="0"/>
        <u val="none"/>
        <vertAlign val="baseline"/>
        <sz val="14"/>
        <color theme="0"/>
        <name val="Century Gothic"/>
        <family val="1"/>
        <scheme val="minor"/>
      </font>
      <fill>
        <patternFill patternType="solid">
          <fgColor indexed="64"/>
          <bgColor rgb="FF004A42"/>
        </patternFill>
      </fill>
    </dxf>
    <dxf>
      <font>
        <b val="0"/>
        <i val="0"/>
        <strike val="0"/>
        <condense val="0"/>
        <extend val="0"/>
        <outline val="0"/>
        <shadow val="0"/>
        <u val="none"/>
        <vertAlign val="baseline"/>
        <sz val="12"/>
        <color auto="1"/>
        <name val="Century Gothic"/>
        <family val="2"/>
        <scheme val="minor"/>
      </font>
      <numFmt numFmtId="164" formatCode="&quot;$&quot;#,##0.00"/>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2"/>
        <color auto="1"/>
        <name val="Century Gothic"/>
        <family val="2"/>
        <scheme val="minor"/>
      </font>
      <fill>
        <patternFill patternType="none">
          <fgColor indexed="64"/>
          <bgColor indexed="65"/>
        </patternFill>
      </fill>
      <alignment horizontal="right" vertical="bottom" textRotation="0" wrapText="0" indent="0" justifyLastLine="0" shrinkToFit="0" readingOrder="0"/>
      <border diagonalUp="0" diagonalDown="0" outline="0">
        <left/>
        <right/>
        <top/>
        <bottom/>
      </border>
    </dxf>
    <dxf>
      <font>
        <b val="0"/>
        <i val="0"/>
        <strike val="0"/>
        <condense val="0"/>
        <extend val="0"/>
        <outline val="0"/>
        <shadow val="0"/>
        <u val="none"/>
        <vertAlign val="baseline"/>
        <sz val="12"/>
        <color auto="1"/>
        <name val="Century Gothic"/>
        <family val="2"/>
        <scheme val="minor"/>
      </font>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2"/>
        <color auto="1"/>
        <name val="Century Gothic"/>
        <family val="2"/>
        <scheme val="minor"/>
      </font>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2"/>
        <color auto="1"/>
        <name val="Century Gothic"/>
        <family val="2"/>
        <scheme val="minor"/>
      </font>
      <fill>
        <patternFill patternType="none">
          <fgColor indexed="64"/>
          <bgColor indexed="65"/>
        </patternFill>
      </fill>
      <border diagonalUp="0" diagonalDown="0" outline="0">
        <left/>
        <right/>
        <top/>
        <bottom/>
      </border>
    </dxf>
    <dxf>
      <font>
        <b/>
        <strike val="0"/>
        <outline val="0"/>
        <shadow val="0"/>
        <u val="none"/>
        <vertAlign val="baseline"/>
        <sz val="14"/>
        <color theme="0"/>
        <name val="Century Gothic"/>
        <family val="1"/>
        <scheme val="minor"/>
      </font>
      <fill>
        <patternFill patternType="solid">
          <fgColor indexed="64"/>
          <bgColor rgb="FF004A42"/>
        </patternFill>
      </fill>
    </dxf>
    <dxf>
      <font>
        <b val="0"/>
        <i val="0"/>
        <strike val="0"/>
        <condense val="0"/>
        <extend val="0"/>
        <outline val="0"/>
        <shadow val="0"/>
        <u val="none"/>
        <vertAlign val="baseline"/>
        <sz val="12"/>
        <color auto="1"/>
        <name val="Century Gothic"/>
        <family val="2"/>
        <scheme val="minor"/>
      </font>
      <numFmt numFmtId="164" formatCode="&quot;$&quot;#,##0.00"/>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2"/>
        <color auto="1"/>
        <name val="Century Gothic"/>
        <family val="2"/>
        <scheme val="minor"/>
      </font>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2"/>
        <color auto="1"/>
        <name val="Century Gothic"/>
        <family val="2"/>
        <scheme val="minor"/>
      </font>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2"/>
        <color auto="1"/>
        <name val="Century Gothic"/>
        <family val="2"/>
        <scheme val="minor"/>
      </font>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2"/>
        <color auto="1"/>
        <name val="Century Gothic"/>
        <family val="2"/>
        <scheme val="minor"/>
      </font>
      <fill>
        <patternFill patternType="none">
          <fgColor indexed="64"/>
          <bgColor indexed="65"/>
        </patternFill>
      </fill>
      <border diagonalUp="0" diagonalDown="0" outline="0">
        <left/>
        <right/>
        <top/>
        <bottom/>
      </border>
    </dxf>
    <dxf>
      <font>
        <b/>
        <strike val="0"/>
        <outline val="0"/>
        <shadow val="0"/>
        <u val="none"/>
        <vertAlign val="baseline"/>
        <sz val="14"/>
        <color theme="0"/>
        <name val="Century Gothic"/>
        <family val="1"/>
        <scheme val="minor"/>
      </font>
      <fill>
        <patternFill patternType="solid">
          <fgColor indexed="64"/>
          <bgColor rgb="FF004A42"/>
        </patternFill>
      </fill>
    </dxf>
    <dxf>
      <font>
        <b val="0"/>
        <i val="0"/>
        <strike val="0"/>
        <condense val="0"/>
        <extend val="0"/>
        <outline val="0"/>
        <shadow val="0"/>
        <u val="none"/>
        <vertAlign val="baseline"/>
        <sz val="12"/>
        <color auto="1"/>
        <name val="Century Gothic"/>
        <family val="2"/>
        <scheme val="minor"/>
      </font>
      <numFmt numFmtId="164" formatCode="&quot;$&quot;#,##0.00"/>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2"/>
        <color auto="1"/>
        <name val="Century Gothic"/>
        <family val="2"/>
        <scheme val="minor"/>
      </font>
      <numFmt numFmtId="0" formatCode="General"/>
      <fill>
        <patternFill patternType="none">
          <fgColor indexed="64"/>
          <bgColor indexed="65"/>
        </patternFill>
      </fill>
      <alignment horizontal="left"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2"/>
        <color auto="1"/>
        <name val="Century Gothic"/>
        <family val="2"/>
        <scheme val="minor"/>
      </font>
      <fill>
        <patternFill patternType="none">
          <fgColor indexed="64"/>
          <bgColor indexed="65"/>
        </patternFill>
      </fill>
      <alignment horizontal="right" vertical="bottom" textRotation="0" wrapText="0" indent="0" justifyLastLine="0" shrinkToFit="0" readingOrder="0"/>
      <border diagonalUp="0" diagonalDown="0" outline="0">
        <left/>
        <right/>
        <top/>
        <bottom/>
      </border>
    </dxf>
    <dxf>
      <font>
        <b val="0"/>
        <i val="0"/>
        <strike val="0"/>
        <condense val="0"/>
        <extend val="0"/>
        <outline val="0"/>
        <shadow val="0"/>
        <u val="none"/>
        <vertAlign val="baseline"/>
        <sz val="12"/>
        <color auto="1"/>
        <name val="Century Gothic"/>
        <family val="2"/>
        <scheme val="minor"/>
      </font>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2"/>
        <color auto="1"/>
        <name val="Century Gothic"/>
        <family val="2"/>
        <scheme val="minor"/>
      </font>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2"/>
        <color auto="1"/>
        <name val="Century Gothic"/>
        <family val="2"/>
        <scheme val="minor"/>
      </font>
      <fill>
        <patternFill patternType="none">
          <fgColor indexed="64"/>
          <bgColor indexed="65"/>
        </patternFill>
      </fill>
      <border diagonalUp="0" diagonalDown="0" outline="0">
        <left/>
        <right/>
        <top/>
        <bottom/>
      </border>
    </dxf>
    <dxf>
      <font>
        <b/>
        <strike val="0"/>
        <outline val="0"/>
        <shadow val="0"/>
        <u val="none"/>
        <vertAlign val="baseline"/>
        <sz val="14"/>
        <color theme="0"/>
        <name val="Century Gothic"/>
        <family val="1"/>
        <scheme val="minor"/>
      </font>
      <fill>
        <patternFill patternType="solid">
          <fgColor indexed="64"/>
          <bgColor rgb="FF004A42"/>
        </patternFill>
      </fill>
    </dxf>
    <dxf>
      <font>
        <b val="0"/>
        <i val="0"/>
        <strike val="0"/>
        <condense val="0"/>
        <extend val="0"/>
        <outline val="0"/>
        <shadow val="0"/>
        <u val="none"/>
        <vertAlign val="baseline"/>
        <sz val="12"/>
        <color auto="1"/>
        <name val="Century Gothic"/>
        <family val="2"/>
        <scheme val="minor"/>
      </font>
      <numFmt numFmtId="164" formatCode="&quot;$&quot;#,##0.00"/>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2"/>
        <color auto="1"/>
        <name val="Century Gothic"/>
        <family val="2"/>
        <scheme val="minor"/>
      </font>
      <numFmt numFmtId="0" formatCode="General"/>
      <fill>
        <patternFill patternType="none">
          <fgColor indexed="64"/>
          <bgColor indexed="65"/>
        </patternFill>
      </fill>
      <alignment horizontal="left"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2"/>
        <color auto="1"/>
        <name val="Century Gothic"/>
        <family val="2"/>
        <scheme val="minor"/>
      </font>
      <fill>
        <patternFill patternType="none">
          <fgColor indexed="64"/>
          <bgColor indexed="65"/>
        </patternFill>
      </fill>
      <alignment horizontal="right" vertical="bottom" textRotation="0" wrapText="0" indent="0" justifyLastLine="0" shrinkToFit="0" readingOrder="0"/>
      <border diagonalUp="0" diagonalDown="0" outline="0">
        <left/>
        <right/>
        <top/>
        <bottom/>
      </border>
    </dxf>
    <dxf>
      <font>
        <b val="0"/>
        <i val="0"/>
        <strike val="0"/>
        <condense val="0"/>
        <extend val="0"/>
        <outline val="0"/>
        <shadow val="0"/>
        <u val="none"/>
        <vertAlign val="baseline"/>
        <sz val="12"/>
        <color auto="1"/>
        <name val="Century Gothic"/>
        <family val="2"/>
        <scheme val="minor"/>
      </font>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2"/>
        <color auto="1"/>
        <name val="Century Gothic"/>
        <family val="2"/>
        <scheme val="minor"/>
      </font>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2"/>
        <color auto="1"/>
        <name val="Century Gothic"/>
        <family val="2"/>
        <scheme val="minor"/>
      </font>
      <fill>
        <patternFill patternType="none">
          <fgColor indexed="64"/>
          <bgColor indexed="65"/>
        </patternFill>
      </fill>
      <border diagonalUp="0" diagonalDown="0" outline="0">
        <left/>
        <right/>
        <top/>
        <bottom/>
      </border>
    </dxf>
    <dxf>
      <font>
        <b/>
        <strike val="0"/>
        <outline val="0"/>
        <shadow val="0"/>
        <u val="none"/>
        <vertAlign val="baseline"/>
        <sz val="14"/>
        <color theme="0"/>
        <name val="Century Gothic"/>
        <family val="1"/>
        <scheme val="minor"/>
      </font>
      <fill>
        <patternFill patternType="solid">
          <fgColor indexed="64"/>
          <bgColor rgb="FF004A42"/>
        </patternFill>
      </fill>
    </dxf>
    <dxf>
      <font>
        <b val="0"/>
        <i val="0"/>
        <strike val="0"/>
        <condense val="0"/>
        <extend val="0"/>
        <outline val="0"/>
        <shadow val="0"/>
        <u val="none"/>
        <vertAlign val="baseline"/>
        <sz val="12"/>
        <color auto="1"/>
        <name val="Century Gothic"/>
        <family val="2"/>
        <scheme val="minor"/>
      </font>
      <numFmt numFmtId="164" formatCode="&quot;$&quot;#,##0.00"/>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2"/>
        <color auto="1"/>
        <name val="Century Gothic"/>
        <family val="2"/>
        <scheme val="minor"/>
      </font>
      <numFmt numFmtId="0" formatCode="General"/>
      <fill>
        <patternFill patternType="none">
          <fgColor indexed="64"/>
          <bgColor indexed="65"/>
        </patternFill>
      </fill>
      <alignment horizontal="left"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2"/>
        <color auto="1"/>
        <name val="Century Gothic"/>
        <family val="2"/>
        <scheme val="minor"/>
      </font>
      <fill>
        <patternFill patternType="none">
          <fgColor indexed="64"/>
          <bgColor indexed="65"/>
        </patternFill>
      </fill>
      <alignment horizontal="right" vertical="bottom" textRotation="0" wrapText="0" indent="0" justifyLastLine="0" shrinkToFit="0" readingOrder="0"/>
      <border diagonalUp="0" diagonalDown="0" outline="0">
        <left/>
        <right/>
        <top/>
        <bottom/>
      </border>
    </dxf>
    <dxf>
      <font>
        <b val="0"/>
        <i val="0"/>
        <strike val="0"/>
        <condense val="0"/>
        <extend val="0"/>
        <outline val="0"/>
        <shadow val="0"/>
        <u val="none"/>
        <vertAlign val="baseline"/>
        <sz val="12"/>
        <color auto="1"/>
        <name val="Century Gothic"/>
        <family val="2"/>
        <scheme val="minor"/>
      </font>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2"/>
        <color auto="1"/>
        <name val="Century Gothic"/>
        <family val="2"/>
        <scheme val="minor"/>
      </font>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2"/>
        <color auto="1"/>
        <name val="Century Gothic"/>
        <family val="2"/>
        <scheme val="minor"/>
      </font>
      <fill>
        <patternFill patternType="none">
          <fgColor indexed="64"/>
          <bgColor indexed="65"/>
        </patternFill>
      </fill>
      <border diagonalUp="0" diagonalDown="0" outline="0">
        <left/>
        <right/>
        <top/>
        <bottom/>
      </border>
    </dxf>
    <dxf>
      <font>
        <b/>
        <strike val="0"/>
        <outline val="0"/>
        <shadow val="0"/>
        <u val="none"/>
        <vertAlign val="baseline"/>
        <sz val="14"/>
        <color theme="0"/>
        <name val="Century Gothic"/>
        <family val="1"/>
        <scheme val="minor"/>
      </font>
      <fill>
        <patternFill patternType="solid">
          <fgColor indexed="64"/>
          <bgColor rgb="FF004A42"/>
        </patternFill>
      </fill>
    </dxf>
    <dxf>
      <font>
        <b val="0"/>
        <i val="0"/>
        <strike val="0"/>
        <condense val="0"/>
        <extend val="0"/>
        <outline val="0"/>
        <shadow val="0"/>
        <u val="none"/>
        <vertAlign val="baseline"/>
        <sz val="12"/>
        <color auto="1"/>
        <name val="Century Gothic"/>
        <family val="2"/>
        <scheme val="minor"/>
      </font>
      <numFmt numFmtId="164" formatCode="&quot;$&quot;#,##0.00"/>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2"/>
        <color auto="1"/>
        <name val="Century Gothic"/>
        <family val="2"/>
        <scheme val="minor"/>
      </font>
      <numFmt numFmtId="0" formatCode="General"/>
      <fill>
        <patternFill patternType="none">
          <fgColor indexed="64"/>
          <bgColor indexed="65"/>
        </patternFill>
      </fill>
      <alignment horizontal="left"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2"/>
        <color auto="1"/>
        <name val="Century Gothic"/>
        <family val="2"/>
        <scheme val="minor"/>
      </font>
      <fill>
        <patternFill patternType="none">
          <fgColor indexed="64"/>
          <bgColor indexed="65"/>
        </patternFill>
      </fill>
      <alignment horizontal="right" vertical="bottom" textRotation="0" wrapText="0" indent="0" justifyLastLine="0" shrinkToFit="0" readingOrder="0"/>
      <border diagonalUp="0" diagonalDown="0" outline="0">
        <left/>
        <right/>
        <top/>
        <bottom/>
      </border>
    </dxf>
    <dxf>
      <font>
        <b val="0"/>
        <i val="0"/>
        <strike val="0"/>
        <condense val="0"/>
        <extend val="0"/>
        <outline val="0"/>
        <shadow val="0"/>
        <u val="none"/>
        <vertAlign val="baseline"/>
        <sz val="12"/>
        <color auto="1"/>
        <name val="Century Gothic"/>
        <family val="2"/>
        <scheme val="minor"/>
      </font>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2"/>
        <color auto="1"/>
        <name val="Century Gothic"/>
        <family val="2"/>
        <scheme val="minor"/>
      </font>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2"/>
        <color auto="1"/>
        <name val="Century Gothic"/>
        <family val="2"/>
        <scheme val="minor"/>
      </font>
      <fill>
        <patternFill patternType="none">
          <fgColor indexed="64"/>
          <bgColor indexed="65"/>
        </patternFill>
      </fill>
      <border diagonalUp="0" diagonalDown="0" outline="0">
        <left/>
        <right/>
        <top/>
        <bottom/>
      </border>
    </dxf>
    <dxf>
      <font>
        <b/>
        <strike val="0"/>
        <outline val="0"/>
        <shadow val="0"/>
        <u val="none"/>
        <vertAlign val="baseline"/>
        <sz val="14"/>
        <color theme="0"/>
        <name val="Century Gothic"/>
        <family val="1"/>
        <scheme val="minor"/>
      </font>
      <fill>
        <patternFill patternType="solid">
          <fgColor indexed="64"/>
          <bgColor rgb="FF004A42"/>
        </patternFill>
      </fill>
    </dxf>
    <dxf>
      <font>
        <b val="0"/>
        <i val="0"/>
        <strike val="0"/>
        <condense val="0"/>
        <extend val="0"/>
        <outline val="0"/>
        <shadow val="0"/>
        <u val="none"/>
        <vertAlign val="baseline"/>
        <sz val="12"/>
        <color auto="1"/>
        <name val="Century Gothic"/>
        <family val="2"/>
        <scheme val="minor"/>
      </font>
      <numFmt numFmtId="164" formatCode="&quot;$&quot;#,##0.00"/>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2"/>
        <color auto="1"/>
        <name val="Century Gothic"/>
        <family val="2"/>
        <scheme val="minor"/>
      </font>
      <numFmt numFmtId="0" formatCode="General"/>
      <fill>
        <patternFill patternType="none">
          <fgColor indexed="64"/>
          <bgColor indexed="65"/>
        </patternFill>
      </fill>
      <alignment horizontal="left"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2"/>
        <color auto="1"/>
        <name val="Century Gothic"/>
        <family val="2"/>
        <scheme val="minor"/>
      </font>
      <fill>
        <patternFill patternType="none">
          <fgColor indexed="64"/>
          <bgColor indexed="65"/>
        </patternFill>
      </fill>
      <alignment horizontal="right" vertical="bottom" textRotation="0" wrapText="0" indent="0" justifyLastLine="0" shrinkToFit="0" readingOrder="0"/>
      <border diagonalUp="0" diagonalDown="0" outline="0">
        <left/>
        <right/>
        <top/>
        <bottom/>
      </border>
    </dxf>
    <dxf>
      <font>
        <b val="0"/>
        <i val="0"/>
        <strike val="0"/>
        <condense val="0"/>
        <extend val="0"/>
        <outline val="0"/>
        <shadow val="0"/>
        <u val="none"/>
        <vertAlign val="baseline"/>
        <sz val="12"/>
        <color auto="1"/>
        <name val="Century Gothic"/>
        <family val="2"/>
        <scheme val="minor"/>
      </font>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2"/>
        <color auto="1"/>
        <name val="Century Gothic"/>
        <family val="2"/>
        <scheme val="minor"/>
      </font>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2"/>
        <color auto="1"/>
        <name val="Century Gothic"/>
        <family val="2"/>
        <scheme val="minor"/>
      </font>
      <fill>
        <patternFill patternType="none">
          <fgColor indexed="64"/>
          <bgColor indexed="65"/>
        </patternFill>
      </fill>
      <border diagonalUp="0" diagonalDown="0" outline="0">
        <left/>
        <right/>
        <top/>
        <bottom/>
      </border>
    </dxf>
    <dxf>
      <font>
        <b/>
        <strike val="0"/>
        <outline val="0"/>
        <shadow val="0"/>
        <u val="none"/>
        <vertAlign val="baseline"/>
        <sz val="14"/>
        <color theme="0"/>
        <name val="Century Gothic"/>
        <family val="1"/>
        <scheme val="minor"/>
      </font>
      <fill>
        <patternFill patternType="solid">
          <fgColor indexed="64"/>
          <bgColor rgb="FF004A42"/>
        </patternFill>
      </fill>
    </dxf>
    <dxf>
      <font>
        <b val="0"/>
        <i val="0"/>
        <strike val="0"/>
        <condense val="0"/>
        <extend val="0"/>
        <outline val="0"/>
        <shadow val="0"/>
        <u val="none"/>
        <vertAlign val="baseline"/>
        <sz val="12"/>
        <color auto="1"/>
        <name val="Century Gothic"/>
        <family val="2"/>
        <scheme val="minor"/>
      </font>
      <numFmt numFmtId="164" formatCode="&quot;$&quot;#,##0.00"/>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2"/>
        <color auto="1"/>
        <name val="Century Gothic"/>
        <family val="2"/>
        <scheme val="minor"/>
      </font>
      <numFmt numFmtId="0" formatCode="General"/>
      <fill>
        <patternFill patternType="none">
          <fgColor indexed="64"/>
          <bgColor indexed="65"/>
        </patternFill>
      </fill>
      <alignment horizontal="left"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2"/>
        <color auto="1"/>
        <name val="Century Gothic"/>
        <family val="2"/>
        <scheme val="minor"/>
      </font>
      <fill>
        <patternFill patternType="none">
          <fgColor indexed="64"/>
          <bgColor indexed="65"/>
        </patternFill>
      </fill>
      <alignment horizontal="right" vertical="bottom" textRotation="0" wrapText="0" indent="0" justifyLastLine="0" shrinkToFit="0" readingOrder="0"/>
      <border diagonalUp="0" diagonalDown="0" outline="0">
        <left/>
        <right/>
        <top/>
        <bottom/>
      </border>
    </dxf>
    <dxf>
      <font>
        <b val="0"/>
        <i val="0"/>
        <strike val="0"/>
        <condense val="0"/>
        <extend val="0"/>
        <outline val="0"/>
        <shadow val="0"/>
        <u val="none"/>
        <vertAlign val="baseline"/>
        <sz val="12"/>
        <color auto="1"/>
        <name val="Century Gothic"/>
        <family val="2"/>
        <scheme val="minor"/>
      </font>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2"/>
        <color auto="1"/>
        <name val="Century Gothic"/>
        <family val="2"/>
        <scheme val="minor"/>
      </font>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2"/>
        <color auto="1"/>
        <name val="Century Gothic"/>
        <family val="2"/>
        <scheme val="minor"/>
      </font>
      <fill>
        <patternFill patternType="none">
          <fgColor indexed="64"/>
          <bgColor indexed="65"/>
        </patternFill>
      </fill>
      <border diagonalUp="0" diagonalDown="0" outline="0">
        <left/>
        <right/>
        <top/>
        <bottom/>
      </border>
    </dxf>
    <dxf>
      <font>
        <b/>
        <strike val="0"/>
        <outline val="0"/>
        <shadow val="0"/>
        <u val="none"/>
        <vertAlign val="baseline"/>
        <sz val="14"/>
        <color theme="0"/>
        <name val="Century Gothic"/>
        <family val="1"/>
        <scheme val="minor"/>
      </font>
      <fill>
        <patternFill patternType="solid">
          <fgColor indexed="64"/>
          <bgColor rgb="FF004A42"/>
        </patternFill>
      </fill>
    </dxf>
    <dxf>
      <font>
        <b val="0"/>
        <i val="0"/>
        <strike val="0"/>
        <condense val="0"/>
        <extend val="0"/>
        <outline val="0"/>
        <shadow val="0"/>
        <u val="none"/>
        <vertAlign val="baseline"/>
        <sz val="12"/>
        <color auto="1"/>
        <name val="Century Gothic"/>
        <family val="2"/>
        <scheme val="minor"/>
      </font>
      <numFmt numFmtId="164" formatCode="&quot;$&quot;#,##0.00"/>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2"/>
        <color auto="1"/>
        <name val="Century Gothic"/>
        <family val="2"/>
        <scheme val="minor"/>
      </font>
      <numFmt numFmtId="0" formatCode="General"/>
      <fill>
        <patternFill patternType="none">
          <fgColor indexed="64"/>
          <bgColor indexed="65"/>
        </patternFill>
      </fill>
      <alignment horizontal="left"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2"/>
        <color auto="1"/>
        <name val="Century Gothic"/>
        <family val="2"/>
        <scheme val="minor"/>
      </font>
      <fill>
        <patternFill patternType="none">
          <fgColor indexed="64"/>
          <bgColor indexed="65"/>
        </patternFill>
      </fill>
      <alignment horizontal="right" vertical="bottom" textRotation="0" wrapText="0" indent="0" justifyLastLine="0" shrinkToFit="0" readingOrder="0"/>
      <border diagonalUp="0" diagonalDown="0" outline="0">
        <left/>
        <right/>
        <top/>
        <bottom/>
      </border>
    </dxf>
    <dxf>
      <font>
        <b val="0"/>
        <i val="0"/>
        <strike val="0"/>
        <condense val="0"/>
        <extend val="0"/>
        <outline val="0"/>
        <shadow val="0"/>
        <u val="none"/>
        <vertAlign val="baseline"/>
        <sz val="12"/>
        <color auto="1"/>
        <name val="Century Gothic"/>
        <family val="2"/>
        <scheme val="minor"/>
      </font>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2"/>
        <color auto="1"/>
        <name val="Century Gothic"/>
        <family val="2"/>
        <scheme val="minor"/>
      </font>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2"/>
        <color auto="1"/>
        <name val="Century Gothic"/>
        <family val="2"/>
        <scheme val="minor"/>
      </font>
      <fill>
        <patternFill patternType="none">
          <fgColor indexed="64"/>
          <bgColor indexed="65"/>
        </patternFill>
      </fill>
      <border diagonalUp="0" diagonalDown="0" outline="0">
        <left/>
        <right/>
        <top/>
        <bottom/>
      </border>
    </dxf>
    <dxf>
      <font>
        <b/>
        <strike val="0"/>
        <outline val="0"/>
        <shadow val="0"/>
        <u val="none"/>
        <vertAlign val="baseline"/>
        <sz val="14"/>
        <color theme="0"/>
        <name val="Century Gothic"/>
        <family val="1"/>
        <scheme val="minor"/>
      </font>
      <fill>
        <patternFill patternType="solid">
          <fgColor indexed="64"/>
          <bgColor rgb="FF004A42"/>
        </patternFill>
      </fill>
    </dxf>
    <dxf>
      <font>
        <b val="0"/>
        <i val="0"/>
        <strike val="0"/>
        <condense val="0"/>
        <extend val="0"/>
        <outline val="0"/>
        <shadow val="0"/>
        <u val="none"/>
        <vertAlign val="baseline"/>
        <sz val="12"/>
        <color auto="1"/>
        <name val="Century Gothic"/>
        <family val="2"/>
        <scheme val="minor"/>
      </font>
      <numFmt numFmtId="164" formatCode="&quot;$&quot;#,##0.00"/>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2"/>
        <color auto="1"/>
        <name val="Century Gothic"/>
        <family val="2"/>
        <scheme val="minor"/>
      </font>
      <numFmt numFmtId="0" formatCode="General"/>
      <fill>
        <patternFill patternType="none">
          <fgColor indexed="64"/>
          <bgColor indexed="65"/>
        </patternFill>
      </fill>
      <alignment horizontal="left"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2"/>
        <color auto="1"/>
        <name val="Century Gothic"/>
        <family val="2"/>
        <scheme val="minor"/>
      </font>
      <fill>
        <patternFill patternType="none">
          <fgColor indexed="64"/>
          <bgColor indexed="65"/>
        </patternFill>
      </fill>
      <alignment horizontal="right" vertical="bottom" textRotation="0" wrapText="0" indent="0" justifyLastLine="0" shrinkToFit="0" readingOrder="0"/>
      <border diagonalUp="0" diagonalDown="0" outline="0">
        <left/>
        <right/>
        <top/>
        <bottom/>
      </border>
    </dxf>
    <dxf>
      <font>
        <b val="0"/>
        <i val="0"/>
        <strike val="0"/>
        <condense val="0"/>
        <extend val="0"/>
        <outline val="0"/>
        <shadow val="0"/>
        <u val="none"/>
        <vertAlign val="baseline"/>
        <sz val="12"/>
        <color auto="1"/>
        <name val="Century Gothic"/>
        <family val="2"/>
        <scheme val="minor"/>
      </font>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2"/>
        <color auto="1"/>
        <name val="Century Gothic"/>
        <family val="2"/>
        <scheme val="minor"/>
      </font>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2"/>
        <color auto="1"/>
        <name val="Century Gothic"/>
        <family val="2"/>
        <scheme val="minor"/>
      </font>
      <fill>
        <patternFill patternType="none">
          <fgColor indexed="64"/>
          <bgColor indexed="65"/>
        </patternFill>
      </fill>
      <border diagonalUp="0" diagonalDown="0" outline="0">
        <left/>
        <right/>
        <top/>
        <bottom/>
      </border>
    </dxf>
    <dxf>
      <font>
        <b/>
        <strike val="0"/>
        <outline val="0"/>
        <shadow val="0"/>
        <u val="none"/>
        <vertAlign val="baseline"/>
        <sz val="14"/>
        <color theme="0"/>
        <name val="Century Gothic"/>
        <family val="1"/>
        <scheme val="minor"/>
      </font>
      <fill>
        <patternFill patternType="solid">
          <fgColor indexed="64"/>
          <bgColor rgb="FF004A42"/>
        </patternFill>
      </fill>
    </dxf>
    <dxf>
      <font>
        <b val="0"/>
        <i val="0"/>
        <strike val="0"/>
        <condense val="0"/>
        <extend val="0"/>
        <outline val="0"/>
        <shadow val="0"/>
        <u val="none"/>
        <vertAlign val="baseline"/>
        <sz val="12"/>
        <color auto="1"/>
        <name val="Century Gothic"/>
        <family val="2"/>
        <scheme val="minor"/>
      </font>
      <numFmt numFmtId="164" formatCode="&quot;$&quot;#,##0.00"/>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2"/>
        <color auto="1"/>
        <name val="Century Gothic"/>
        <family val="2"/>
        <scheme val="minor"/>
      </font>
      <numFmt numFmtId="0" formatCode="General"/>
      <fill>
        <patternFill patternType="none">
          <fgColor indexed="64"/>
          <bgColor indexed="65"/>
        </patternFill>
      </fill>
      <alignment horizontal="left"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2"/>
        <color auto="1"/>
        <name val="Century Gothic"/>
        <family val="2"/>
        <scheme val="minor"/>
      </font>
      <fill>
        <patternFill patternType="none">
          <fgColor indexed="64"/>
          <bgColor indexed="65"/>
        </patternFill>
      </fill>
      <alignment horizontal="right" vertical="bottom" textRotation="0" wrapText="0" indent="0" justifyLastLine="0" shrinkToFit="0" readingOrder="0"/>
      <border diagonalUp="0" diagonalDown="0" outline="0">
        <left/>
        <right/>
        <top/>
        <bottom/>
      </border>
    </dxf>
    <dxf>
      <font>
        <b val="0"/>
        <i val="0"/>
        <strike val="0"/>
        <condense val="0"/>
        <extend val="0"/>
        <outline val="0"/>
        <shadow val="0"/>
        <u val="none"/>
        <vertAlign val="baseline"/>
        <sz val="12"/>
        <color auto="1"/>
        <name val="Century Gothic"/>
        <family val="2"/>
        <scheme val="minor"/>
      </font>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2"/>
        <color auto="1"/>
        <name val="Century Gothic"/>
        <family val="2"/>
        <scheme val="minor"/>
      </font>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2"/>
        <color auto="1"/>
        <name val="Century Gothic"/>
        <family val="2"/>
        <scheme val="minor"/>
      </font>
      <fill>
        <patternFill patternType="none">
          <fgColor indexed="64"/>
          <bgColor indexed="65"/>
        </patternFill>
      </fill>
      <border diagonalUp="0" diagonalDown="0" outline="0">
        <left/>
        <right/>
        <top/>
        <bottom/>
      </border>
    </dxf>
    <dxf>
      <font>
        <b/>
        <strike val="0"/>
        <outline val="0"/>
        <shadow val="0"/>
        <u val="none"/>
        <vertAlign val="baseline"/>
        <sz val="14"/>
        <color theme="0"/>
        <name val="Century Gothic"/>
        <family val="1"/>
        <scheme val="minor"/>
      </font>
      <fill>
        <patternFill patternType="solid">
          <fgColor indexed="64"/>
          <bgColor rgb="FF004A42"/>
        </patternFill>
      </fill>
    </dxf>
    <dxf>
      <font>
        <b val="0"/>
        <i val="0"/>
        <strike val="0"/>
        <condense val="0"/>
        <extend val="0"/>
        <outline val="0"/>
        <shadow val="0"/>
        <u val="none"/>
        <vertAlign val="baseline"/>
        <sz val="12"/>
        <color auto="1"/>
        <name val="Century Gothic"/>
        <family val="2"/>
        <scheme val="minor"/>
      </font>
      <numFmt numFmtId="164" formatCode="&quot;$&quot;#,##0.00"/>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2"/>
        <color auto="1"/>
        <name val="Century Gothic"/>
        <family val="2"/>
        <scheme val="minor"/>
      </font>
      <numFmt numFmtId="0" formatCode="General"/>
      <fill>
        <patternFill patternType="none">
          <fgColor indexed="64"/>
          <bgColor indexed="65"/>
        </patternFill>
      </fill>
      <alignment horizontal="left"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2"/>
        <color auto="1"/>
        <name val="Century Gothic"/>
        <family val="2"/>
        <scheme val="minor"/>
      </font>
      <fill>
        <patternFill patternType="none">
          <fgColor indexed="64"/>
          <bgColor indexed="65"/>
        </patternFill>
      </fill>
      <alignment horizontal="right" vertical="bottom" textRotation="0" wrapText="0" indent="0" justifyLastLine="0" shrinkToFit="0" readingOrder="0"/>
      <border diagonalUp="0" diagonalDown="0" outline="0">
        <left/>
        <right/>
        <top/>
        <bottom/>
      </border>
    </dxf>
    <dxf>
      <font>
        <b val="0"/>
        <i val="0"/>
        <strike val="0"/>
        <condense val="0"/>
        <extend val="0"/>
        <outline val="0"/>
        <shadow val="0"/>
        <u val="none"/>
        <vertAlign val="baseline"/>
        <sz val="12"/>
        <color auto="1"/>
        <name val="Century Gothic"/>
        <family val="2"/>
        <scheme val="minor"/>
      </font>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2"/>
        <color auto="1"/>
        <name val="Century Gothic"/>
        <family val="2"/>
        <scheme val="minor"/>
      </font>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2"/>
        <color auto="1"/>
        <name val="Century Gothic"/>
        <family val="2"/>
        <scheme val="minor"/>
      </font>
      <fill>
        <patternFill patternType="none">
          <fgColor indexed="64"/>
          <bgColor indexed="65"/>
        </patternFill>
      </fill>
      <border diagonalUp="0" diagonalDown="0" outline="0">
        <left/>
        <right/>
        <top/>
        <bottom/>
      </border>
    </dxf>
    <dxf>
      <font>
        <b/>
        <strike val="0"/>
        <outline val="0"/>
        <shadow val="0"/>
        <u val="none"/>
        <vertAlign val="baseline"/>
        <sz val="14"/>
        <color theme="0"/>
        <name val="Century Gothic"/>
        <family val="1"/>
        <scheme val="minor"/>
      </font>
      <fill>
        <patternFill patternType="solid">
          <fgColor indexed="64"/>
          <bgColor rgb="FF004A42"/>
        </patternFill>
      </fill>
    </dxf>
    <dxf>
      <font>
        <b val="0"/>
        <i val="0"/>
        <strike val="0"/>
        <condense val="0"/>
        <extend val="0"/>
        <outline val="0"/>
        <shadow val="0"/>
        <u val="none"/>
        <vertAlign val="baseline"/>
        <sz val="12"/>
        <color auto="1"/>
        <name val="Century Gothic"/>
        <family val="2"/>
        <scheme val="minor"/>
      </font>
      <numFmt numFmtId="164" formatCode="&quot;$&quot;#,##0.00"/>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2"/>
        <color auto="1"/>
        <name val="Century Gothic"/>
        <family val="2"/>
        <scheme val="minor"/>
      </font>
      <numFmt numFmtId="0" formatCode="General"/>
      <fill>
        <patternFill patternType="none">
          <fgColor indexed="64"/>
          <bgColor indexed="65"/>
        </patternFill>
      </fill>
      <alignment horizontal="left"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2"/>
        <color auto="1"/>
        <name val="Century Gothic"/>
        <family val="2"/>
        <scheme val="minor"/>
      </font>
      <fill>
        <patternFill patternType="none">
          <fgColor indexed="64"/>
          <bgColor indexed="65"/>
        </patternFill>
      </fill>
      <alignment horizontal="right" vertical="bottom" textRotation="0" wrapText="0" indent="0" justifyLastLine="0" shrinkToFit="0" readingOrder="0"/>
      <border diagonalUp="0" diagonalDown="0" outline="0">
        <left/>
        <right/>
        <top/>
        <bottom/>
      </border>
    </dxf>
    <dxf>
      <font>
        <b val="0"/>
        <i val="0"/>
        <strike val="0"/>
        <condense val="0"/>
        <extend val="0"/>
        <outline val="0"/>
        <shadow val="0"/>
        <u val="none"/>
        <vertAlign val="baseline"/>
        <sz val="12"/>
        <color auto="1"/>
        <name val="Century Gothic"/>
        <family val="2"/>
        <scheme val="minor"/>
      </font>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2"/>
        <color auto="1"/>
        <name val="Century Gothic"/>
        <family val="2"/>
        <scheme val="minor"/>
      </font>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2"/>
        <color auto="1"/>
        <name val="Century Gothic"/>
        <family val="2"/>
        <scheme val="minor"/>
      </font>
      <fill>
        <patternFill patternType="none">
          <fgColor indexed="64"/>
          <bgColor indexed="65"/>
        </patternFill>
      </fill>
      <border diagonalUp="0" diagonalDown="0" outline="0">
        <left/>
        <right/>
        <top/>
        <bottom/>
      </border>
    </dxf>
    <dxf>
      <font>
        <b/>
        <strike val="0"/>
        <outline val="0"/>
        <shadow val="0"/>
        <u val="none"/>
        <vertAlign val="baseline"/>
        <sz val="14"/>
        <color theme="0"/>
        <name val="Century Gothic"/>
        <family val="1"/>
        <scheme val="minor"/>
      </font>
      <fill>
        <patternFill patternType="solid">
          <fgColor indexed="64"/>
          <bgColor rgb="FF004A42"/>
        </patternFill>
      </fill>
    </dxf>
    <dxf>
      <font>
        <b val="0"/>
        <i val="0"/>
        <strike val="0"/>
        <condense val="0"/>
        <extend val="0"/>
        <outline val="0"/>
        <shadow val="0"/>
        <u val="none"/>
        <vertAlign val="baseline"/>
        <sz val="12"/>
        <color auto="1"/>
        <name val="Century Gothic"/>
        <family val="2"/>
        <scheme val="minor"/>
      </font>
      <numFmt numFmtId="164" formatCode="&quot;$&quot;#,##0.00"/>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2"/>
        <color auto="1"/>
        <name val="Century Gothic"/>
        <family val="2"/>
        <scheme val="minor"/>
      </font>
      <numFmt numFmtId="0" formatCode="General"/>
      <fill>
        <patternFill patternType="none">
          <fgColor indexed="64"/>
          <bgColor indexed="65"/>
        </patternFill>
      </fill>
      <alignment horizontal="left"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2"/>
        <color auto="1"/>
        <name val="Century Gothic"/>
        <family val="2"/>
        <scheme val="minor"/>
      </font>
      <fill>
        <patternFill patternType="none">
          <fgColor indexed="64"/>
          <bgColor indexed="65"/>
        </patternFill>
      </fill>
      <alignment horizontal="right" vertical="bottom" textRotation="0" wrapText="0" indent="0" justifyLastLine="0" shrinkToFit="0" readingOrder="0"/>
      <border diagonalUp="0" diagonalDown="0" outline="0">
        <left/>
        <right/>
        <top/>
        <bottom/>
      </border>
    </dxf>
    <dxf>
      <font>
        <b val="0"/>
        <i val="0"/>
        <strike val="0"/>
        <condense val="0"/>
        <extend val="0"/>
        <outline val="0"/>
        <shadow val="0"/>
        <u val="none"/>
        <vertAlign val="baseline"/>
        <sz val="12"/>
        <color auto="1"/>
        <name val="Century Gothic"/>
        <family val="2"/>
        <scheme val="minor"/>
      </font>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2"/>
        <color auto="1"/>
        <name val="Century Gothic"/>
        <family val="2"/>
        <scheme val="minor"/>
      </font>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2"/>
        <color auto="1"/>
        <name val="Century Gothic"/>
        <family val="2"/>
        <scheme val="minor"/>
      </font>
      <fill>
        <patternFill patternType="none">
          <fgColor indexed="64"/>
          <bgColor indexed="65"/>
        </patternFill>
      </fill>
      <border diagonalUp="0" diagonalDown="0" outline="0">
        <left/>
        <right/>
        <top/>
        <bottom/>
      </border>
    </dxf>
    <dxf>
      <font>
        <b/>
        <strike val="0"/>
        <outline val="0"/>
        <shadow val="0"/>
        <u val="none"/>
        <vertAlign val="baseline"/>
        <sz val="14"/>
        <color theme="0"/>
        <name val="Century Gothic"/>
        <family val="1"/>
        <scheme val="minor"/>
      </font>
      <fill>
        <patternFill patternType="solid">
          <fgColor indexed="64"/>
          <bgColor rgb="FF004A42"/>
        </patternFill>
      </fill>
    </dxf>
    <dxf>
      <font>
        <b val="0"/>
        <i val="0"/>
        <strike val="0"/>
        <condense val="0"/>
        <extend val="0"/>
        <outline val="0"/>
        <shadow val="0"/>
        <u val="none"/>
        <vertAlign val="baseline"/>
        <sz val="12"/>
        <color auto="1"/>
        <name val="Century Gothic"/>
        <family val="2"/>
        <scheme val="minor"/>
      </font>
      <numFmt numFmtId="164" formatCode="&quot;$&quot;#,##0.00"/>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2"/>
        <color auto="1"/>
        <name val="Century Gothic"/>
        <family val="2"/>
        <scheme val="minor"/>
      </font>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2"/>
        <color auto="1"/>
        <name val="Century Gothic"/>
        <family val="2"/>
        <scheme val="minor"/>
      </font>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2"/>
        <color auto="1"/>
        <name val="Century Gothic"/>
        <family val="2"/>
        <scheme val="minor"/>
      </font>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2"/>
        <color auto="1"/>
        <name val="Century Gothic"/>
        <family val="2"/>
        <scheme val="minor"/>
      </font>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2"/>
        <color auto="1"/>
        <name val="Century Gothic"/>
        <family val="2"/>
        <scheme val="minor"/>
      </font>
      <numFmt numFmtId="164" formatCode="&quot;$&quot;#,##0.00"/>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2"/>
        <color auto="1"/>
        <name val="Century Gothic"/>
        <family val="2"/>
        <scheme val="minor"/>
      </font>
      <fill>
        <patternFill patternType="none">
          <fgColor indexed="64"/>
          <bgColor indexed="65"/>
        </patternFill>
      </fill>
      <alignment horizontal="right" vertical="bottom" textRotation="0" wrapText="0" indent="0" justifyLastLine="0" shrinkToFit="0" readingOrder="0"/>
      <border diagonalUp="0" diagonalDown="0" outline="0">
        <left/>
        <right/>
        <top/>
        <bottom/>
      </border>
    </dxf>
    <dxf>
      <font>
        <b val="0"/>
        <i val="0"/>
        <strike val="0"/>
        <condense val="0"/>
        <extend val="0"/>
        <outline val="0"/>
        <shadow val="0"/>
        <u val="none"/>
        <vertAlign val="baseline"/>
        <sz val="12"/>
        <color auto="1"/>
        <name val="Century Gothic"/>
        <family val="2"/>
        <scheme val="minor"/>
      </font>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2"/>
        <color auto="1"/>
        <name val="Century Gothic"/>
        <family val="2"/>
        <scheme val="minor"/>
      </font>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2"/>
        <color auto="1"/>
        <name val="Century Gothic"/>
        <family val="2"/>
        <scheme val="minor"/>
      </font>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2"/>
        <color auto="1"/>
        <name val="Century Gothic"/>
        <family val="2"/>
        <scheme val="minor"/>
      </font>
      <numFmt numFmtId="164" formatCode="&quot;$&quot;#,##0.00"/>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2"/>
        <color auto="1"/>
        <name val="Century Gothic"/>
        <family val="2"/>
        <scheme val="minor"/>
      </font>
      <fill>
        <patternFill patternType="none">
          <fgColor indexed="64"/>
          <bgColor indexed="65"/>
        </patternFill>
      </fill>
      <alignment horizontal="right" vertical="bottom" textRotation="0" wrapText="0" indent="0" justifyLastLine="0" shrinkToFit="0" readingOrder="0"/>
      <border diagonalUp="0" diagonalDown="0" outline="0">
        <left/>
        <right/>
        <top/>
        <bottom/>
      </border>
    </dxf>
    <dxf>
      <font>
        <b val="0"/>
        <i val="0"/>
        <strike val="0"/>
        <condense val="0"/>
        <extend val="0"/>
        <outline val="0"/>
        <shadow val="0"/>
        <u val="none"/>
        <vertAlign val="baseline"/>
        <sz val="12"/>
        <color auto="1"/>
        <name val="Century Gothic"/>
        <family val="2"/>
        <scheme val="minor"/>
      </font>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2"/>
        <color auto="1"/>
        <name val="Century Gothic"/>
        <family val="2"/>
        <scheme val="minor"/>
      </font>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2"/>
        <color auto="1"/>
        <name val="Century Gothic"/>
        <family val="2"/>
        <scheme val="minor"/>
      </font>
      <fill>
        <patternFill patternType="none">
          <fgColor indexed="64"/>
          <bgColor indexed="65"/>
        </patternFill>
      </fill>
      <border diagonalUp="0" diagonalDown="0" outline="0">
        <left/>
        <right/>
        <top/>
        <bottom/>
      </border>
    </dxf>
    <dxf>
      <font>
        <b/>
        <strike val="0"/>
        <outline val="0"/>
        <shadow val="0"/>
        <u val="none"/>
        <vertAlign val="baseline"/>
        <sz val="14"/>
        <color theme="0"/>
        <name val="Century Gothic"/>
        <family val="1"/>
        <scheme val="minor"/>
      </font>
      <fill>
        <patternFill patternType="solid">
          <fgColor indexed="64"/>
          <bgColor rgb="FF004A42"/>
        </patternFill>
      </fill>
    </dxf>
    <dxf>
      <font>
        <b val="0"/>
        <i val="0"/>
        <strike val="0"/>
        <condense val="0"/>
        <extend val="0"/>
        <outline val="0"/>
        <shadow val="0"/>
        <u val="none"/>
        <vertAlign val="baseline"/>
        <sz val="12"/>
        <color auto="1"/>
        <name val="Century Gothic"/>
        <family val="2"/>
        <scheme val="minor"/>
      </font>
      <numFmt numFmtId="164" formatCode="&quot;$&quot;#,##0.00"/>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2"/>
        <color auto="1"/>
        <name val="Century Gothic"/>
        <family val="2"/>
        <scheme val="minor"/>
      </font>
      <fill>
        <patternFill patternType="none">
          <fgColor indexed="64"/>
          <bgColor indexed="65"/>
        </patternFill>
      </fill>
      <alignment horizontal="right" vertical="bottom" textRotation="0" wrapText="0" indent="0" justifyLastLine="0" shrinkToFit="0" readingOrder="0"/>
      <border diagonalUp="0" diagonalDown="0" outline="0">
        <left/>
        <right/>
        <top/>
        <bottom/>
      </border>
    </dxf>
    <dxf>
      <font>
        <b val="0"/>
        <i val="0"/>
        <strike val="0"/>
        <condense val="0"/>
        <extend val="0"/>
        <outline val="0"/>
        <shadow val="0"/>
        <u val="none"/>
        <vertAlign val="baseline"/>
        <sz val="12"/>
        <color auto="1"/>
        <name val="Century Gothic"/>
        <family val="2"/>
        <scheme val="minor"/>
      </font>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2"/>
        <color auto="1"/>
        <name val="Century Gothic"/>
        <family val="2"/>
        <scheme val="minor"/>
      </font>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2"/>
        <color auto="1"/>
        <name val="Century Gothic"/>
        <family val="2"/>
        <scheme val="minor"/>
      </font>
      <fill>
        <patternFill patternType="none">
          <fgColor indexed="64"/>
          <bgColor indexed="65"/>
        </patternFill>
      </fill>
      <border diagonalUp="0" diagonalDown="0" outline="0">
        <left/>
        <right/>
        <top/>
        <bottom/>
      </border>
    </dxf>
    <dxf>
      <font>
        <b/>
        <strike val="0"/>
        <outline val="0"/>
        <shadow val="0"/>
        <u val="none"/>
        <vertAlign val="baseline"/>
        <sz val="14"/>
        <color theme="0"/>
        <name val="Century Gothic"/>
        <family val="1"/>
        <scheme val="minor"/>
      </font>
      <fill>
        <patternFill patternType="solid">
          <fgColor indexed="64"/>
          <bgColor rgb="FF004A42"/>
        </patternFill>
      </fill>
    </dxf>
    <dxf>
      <font>
        <b val="0"/>
        <i val="0"/>
        <strike val="0"/>
        <condense val="0"/>
        <extend val="0"/>
        <outline val="0"/>
        <shadow val="0"/>
        <u val="none"/>
        <vertAlign val="baseline"/>
        <sz val="12"/>
        <color auto="1"/>
        <name val="Century Gothic"/>
        <family val="2"/>
        <scheme val="minor"/>
      </font>
      <numFmt numFmtId="164" formatCode="&quot;$&quot;#,##0.00"/>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2"/>
        <color auto="1"/>
        <name val="Century Gothic"/>
        <family val="2"/>
        <scheme val="minor"/>
      </font>
      <fill>
        <patternFill patternType="none">
          <fgColor indexed="64"/>
          <bgColor indexed="65"/>
        </patternFill>
      </fill>
      <alignment horizontal="right" vertical="bottom" textRotation="0" wrapText="0" indent="0" justifyLastLine="0" shrinkToFit="0" readingOrder="0"/>
      <border diagonalUp="0" diagonalDown="0" outline="0">
        <left/>
        <right/>
        <top/>
        <bottom/>
      </border>
    </dxf>
    <dxf>
      <font>
        <b val="0"/>
        <i val="0"/>
        <strike val="0"/>
        <condense val="0"/>
        <extend val="0"/>
        <outline val="0"/>
        <shadow val="0"/>
        <u val="none"/>
        <vertAlign val="baseline"/>
        <sz val="12"/>
        <color auto="1"/>
        <name val="Century Gothic"/>
        <family val="2"/>
        <scheme val="minor"/>
      </font>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2"/>
        <color auto="1"/>
        <name val="Century Gothic"/>
        <family val="2"/>
        <scheme val="minor"/>
      </font>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2"/>
        <color auto="1"/>
        <name val="Century Gothic"/>
        <family val="2"/>
        <scheme val="minor"/>
      </font>
      <fill>
        <patternFill patternType="none">
          <fgColor indexed="64"/>
          <bgColor indexed="65"/>
        </patternFill>
      </fill>
      <border diagonalUp="0" diagonalDown="0" outline="0">
        <left/>
        <right/>
        <top/>
        <bottom/>
      </border>
    </dxf>
    <dxf>
      <font>
        <b/>
        <strike val="0"/>
        <outline val="0"/>
        <shadow val="0"/>
        <u val="none"/>
        <vertAlign val="baseline"/>
        <sz val="14"/>
        <color theme="0"/>
        <name val="Century Gothic"/>
        <family val="1"/>
        <scheme val="minor"/>
      </font>
      <fill>
        <patternFill patternType="solid">
          <fgColor indexed="64"/>
          <bgColor rgb="FF004A42"/>
        </patternFill>
      </fill>
    </dxf>
    <dxf>
      <font>
        <b val="0"/>
        <i val="0"/>
        <strike val="0"/>
        <condense val="0"/>
        <extend val="0"/>
        <outline val="0"/>
        <shadow val="0"/>
        <u val="none"/>
        <vertAlign val="baseline"/>
        <sz val="12"/>
        <color auto="1"/>
        <name val="Century Gothic"/>
        <family val="2"/>
        <scheme val="minor"/>
      </font>
      <numFmt numFmtId="164" formatCode="&quot;$&quot;#,##0.00"/>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2"/>
        <color auto="1"/>
        <name val="Century Gothic"/>
        <family val="2"/>
        <scheme val="minor"/>
      </font>
      <fill>
        <patternFill patternType="none">
          <fgColor indexed="64"/>
          <bgColor indexed="65"/>
        </patternFill>
      </fill>
      <alignment horizontal="right" vertical="bottom" textRotation="0" wrapText="0" indent="0" justifyLastLine="0" shrinkToFit="0" readingOrder="0"/>
      <border diagonalUp="0" diagonalDown="0" outline="0">
        <left/>
        <right/>
        <top/>
        <bottom/>
      </border>
    </dxf>
    <dxf>
      <font>
        <b val="0"/>
        <i val="0"/>
        <strike val="0"/>
        <condense val="0"/>
        <extend val="0"/>
        <outline val="0"/>
        <shadow val="0"/>
        <u val="none"/>
        <vertAlign val="baseline"/>
        <sz val="12"/>
        <color auto="1"/>
        <name val="Century Gothic"/>
        <family val="2"/>
        <scheme val="minor"/>
      </font>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2"/>
        <color auto="1"/>
        <name val="Century Gothic"/>
        <family val="2"/>
        <scheme val="minor"/>
      </font>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2"/>
        <color auto="1"/>
        <name val="Century Gothic"/>
        <family val="2"/>
        <scheme val="minor"/>
      </font>
      <fill>
        <patternFill patternType="none">
          <fgColor indexed="64"/>
          <bgColor indexed="65"/>
        </patternFill>
      </fill>
      <border diagonalUp="0" diagonalDown="0" outline="0">
        <left/>
        <right/>
        <top/>
        <bottom/>
      </border>
    </dxf>
    <dxf>
      <font>
        <b/>
        <strike val="0"/>
        <outline val="0"/>
        <shadow val="0"/>
        <u val="none"/>
        <vertAlign val="baseline"/>
        <sz val="14"/>
        <color theme="0"/>
        <name val="Century Gothic"/>
        <family val="1"/>
        <scheme val="minor"/>
      </font>
      <fill>
        <patternFill patternType="solid">
          <fgColor indexed="64"/>
          <bgColor rgb="FF004A42"/>
        </patternFill>
      </fill>
    </dxf>
    <dxf>
      <font>
        <b val="0"/>
        <i val="0"/>
        <strike val="0"/>
        <condense val="0"/>
        <extend val="0"/>
        <outline val="0"/>
        <shadow val="0"/>
        <u val="none"/>
        <vertAlign val="baseline"/>
        <sz val="12"/>
        <color auto="1"/>
        <name val="Century Gothic"/>
        <family val="2"/>
        <scheme val="minor"/>
      </font>
      <numFmt numFmtId="164" formatCode="&quot;$&quot;#,##0.00"/>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2"/>
        <color auto="1"/>
        <name val="Century Gothic"/>
        <family val="2"/>
        <scheme val="minor"/>
      </font>
      <fill>
        <patternFill patternType="none">
          <fgColor indexed="64"/>
          <bgColor indexed="65"/>
        </patternFill>
      </fill>
      <alignment horizontal="right" vertical="bottom" textRotation="0" wrapText="0" indent="0" justifyLastLine="0" shrinkToFit="0" readingOrder="0"/>
      <border diagonalUp="0" diagonalDown="0" outline="0">
        <left/>
        <right/>
        <top/>
        <bottom/>
      </border>
    </dxf>
    <dxf>
      <font>
        <b val="0"/>
        <i val="0"/>
        <strike val="0"/>
        <condense val="0"/>
        <extend val="0"/>
        <outline val="0"/>
        <shadow val="0"/>
        <u val="none"/>
        <vertAlign val="baseline"/>
        <sz val="12"/>
        <color auto="1"/>
        <name val="Century Gothic"/>
        <family val="2"/>
        <scheme val="minor"/>
      </font>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2"/>
        <color auto="1"/>
        <name val="Century Gothic"/>
        <family val="2"/>
        <scheme val="minor"/>
      </font>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2"/>
        <color auto="1"/>
        <name val="Century Gothic"/>
        <family val="2"/>
        <scheme val="minor"/>
      </font>
      <fill>
        <patternFill patternType="none">
          <fgColor indexed="64"/>
          <bgColor indexed="65"/>
        </patternFill>
      </fill>
      <border diagonalUp="0" diagonalDown="0" outline="0">
        <left/>
        <right/>
        <top/>
        <bottom/>
      </border>
    </dxf>
    <dxf>
      <font>
        <b/>
        <strike val="0"/>
        <outline val="0"/>
        <shadow val="0"/>
        <u val="none"/>
        <vertAlign val="baseline"/>
        <sz val="14"/>
        <color theme="0"/>
        <name val="Century Gothic"/>
        <family val="1"/>
        <scheme val="minor"/>
      </font>
      <fill>
        <patternFill patternType="solid">
          <fgColor indexed="64"/>
          <bgColor rgb="FF004A42"/>
        </patternFill>
      </fill>
    </dxf>
    <dxf>
      <font>
        <b val="0"/>
        <i val="0"/>
        <strike val="0"/>
        <condense val="0"/>
        <extend val="0"/>
        <outline val="0"/>
        <shadow val="0"/>
        <u val="none"/>
        <vertAlign val="baseline"/>
        <sz val="12"/>
        <color auto="1"/>
        <name val="Century Gothic"/>
        <family val="2"/>
        <scheme val="minor"/>
      </font>
      <numFmt numFmtId="164" formatCode="&quot;$&quot;#,##0.00"/>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2"/>
        <color auto="1"/>
        <name val="Century Gothic"/>
        <family val="2"/>
        <scheme val="minor"/>
      </font>
      <fill>
        <patternFill patternType="none">
          <fgColor indexed="64"/>
          <bgColor indexed="65"/>
        </patternFill>
      </fill>
      <alignment horizontal="right" vertical="bottom" textRotation="0" wrapText="0" indent="0" justifyLastLine="0" shrinkToFit="0" readingOrder="0"/>
      <border diagonalUp="0" diagonalDown="0" outline="0">
        <left/>
        <right/>
        <top/>
        <bottom/>
      </border>
    </dxf>
    <dxf>
      <font>
        <b val="0"/>
        <i val="0"/>
        <strike val="0"/>
        <condense val="0"/>
        <extend val="0"/>
        <outline val="0"/>
        <shadow val="0"/>
        <u val="none"/>
        <vertAlign val="baseline"/>
        <sz val="12"/>
        <color auto="1"/>
        <name val="Century Gothic"/>
        <family val="2"/>
        <scheme val="minor"/>
      </font>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2"/>
        <color auto="1"/>
        <name val="Century Gothic"/>
        <family val="2"/>
        <scheme val="minor"/>
      </font>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2"/>
        <color auto="1"/>
        <name val="Century Gothic"/>
        <family val="2"/>
        <scheme val="minor"/>
      </font>
      <fill>
        <patternFill patternType="none">
          <fgColor indexed="64"/>
          <bgColor indexed="65"/>
        </patternFill>
      </fill>
      <border diagonalUp="0" diagonalDown="0" outline="0">
        <left/>
        <right/>
        <top/>
        <bottom/>
      </border>
    </dxf>
    <dxf>
      <font>
        <b/>
        <strike val="0"/>
        <outline val="0"/>
        <shadow val="0"/>
        <u val="none"/>
        <vertAlign val="baseline"/>
        <sz val="14"/>
        <color theme="0"/>
        <name val="Century Gothic"/>
        <family val="1"/>
        <scheme val="minor"/>
      </font>
      <fill>
        <patternFill patternType="solid">
          <fgColor indexed="64"/>
          <bgColor rgb="FF004A42"/>
        </patternFill>
      </fill>
    </dxf>
    <dxf>
      <font>
        <b val="0"/>
        <i val="0"/>
        <strike val="0"/>
        <condense val="0"/>
        <extend val="0"/>
        <outline val="0"/>
        <shadow val="0"/>
        <u val="none"/>
        <vertAlign val="baseline"/>
        <sz val="12"/>
        <color auto="1"/>
        <name val="Century Gothic"/>
        <family val="2"/>
        <scheme val="minor"/>
      </font>
      <numFmt numFmtId="164" formatCode="&quot;$&quot;#,##0.00"/>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2"/>
        <color auto="1"/>
        <name val="Century Gothic"/>
        <family val="2"/>
        <scheme val="minor"/>
      </font>
      <fill>
        <patternFill patternType="none">
          <fgColor indexed="64"/>
          <bgColor indexed="65"/>
        </patternFill>
      </fill>
      <alignment horizontal="right" vertical="bottom" textRotation="0" wrapText="0" indent="0" justifyLastLine="0" shrinkToFit="0" readingOrder="0"/>
      <border diagonalUp="0" diagonalDown="0" outline="0">
        <left/>
        <right/>
        <top/>
        <bottom/>
      </border>
    </dxf>
    <dxf>
      <font>
        <b val="0"/>
        <i val="0"/>
        <strike val="0"/>
        <condense val="0"/>
        <extend val="0"/>
        <outline val="0"/>
        <shadow val="0"/>
        <u val="none"/>
        <vertAlign val="baseline"/>
        <sz val="12"/>
        <color auto="1"/>
        <name val="Century Gothic"/>
        <family val="2"/>
        <scheme val="minor"/>
      </font>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2"/>
        <color auto="1"/>
        <name val="Century Gothic"/>
        <family val="2"/>
        <scheme val="minor"/>
      </font>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2"/>
        <color auto="1"/>
        <name val="Century Gothic"/>
        <family val="2"/>
        <scheme val="minor"/>
      </font>
      <fill>
        <patternFill patternType="none">
          <fgColor indexed="64"/>
          <bgColor indexed="65"/>
        </patternFill>
      </fill>
      <border diagonalUp="0" diagonalDown="0" outline="0">
        <left/>
        <right/>
        <top/>
        <bottom/>
      </border>
    </dxf>
    <dxf>
      <font>
        <b/>
        <strike val="0"/>
        <outline val="0"/>
        <shadow val="0"/>
        <u val="none"/>
        <vertAlign val="baseline"/>
        <sz val="14"/>
        <color theme="0"/>
        <name val="Century Gothic"/>
        <family val="1"/>
        <scheme val="minor"/>
      </font>
      <fill>
        <patternFill patternType="solid">
          <fgColor indexed="64"/>
          <bgColor rgb="FF004A42"/>
        </patternFill>
      </fill>
    </dxf>
    <dxf>
      <font>
        <b val="0"/>
        <i val="0"/>
        <strike val="0"/>
        <condense val="0"/>
        <extend val="0"/>
        <outline val="0"/>
        <shadow val="0"/>
        <u val="none"/>
        <vertAlign val="baseline"/>
        <sz val="12"/>
        <color auto="1"/>
        <name val="Century Gothic"/>
        <family val="2"/>
        <scheme val="minor"/>
      </font>
      <numFmt numFmtId="164" formatCode="&quot;$&quot;#,##0.00"/>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2"/>
        <color auto="1"/>
        <name val="Century Gothic"/>
        <family val="2"/>
        <scheme val="minor"/>
      </font>
      <fill>
        <patternFill patternType="none">
          <fgColor indexed="64"/>
          <bgColor indexed="65"/>
        </patternFill>
      </fill>
      <alignment horizontal="right" vertical="bottom" textRotation="0" wrapText="0" indent="0" justifyLastLine="0" shrinkToFit="0" readingOrder="0"/>
      <border diagonalUp="0" diagonalDown="0" outline="0">
        <left/>
        <right/>
        <top/>
        <bottom/>
      </border>
    </dxf>
    <dxf>
      <font>
        <b val="0"/>
        <i val="0"/>
        <strike val="0"/>
        <condense val="0"/>
        <extend val="0"/>
        <outline val="0"/>
        <shadow val="0"/>
        <u val="none"/>
        <vertAlign val="baseline"/>
        <sz val="12"/>
        <color auto="1"/>
        <name val="Century Gothic"/>
        <family val="2"/>
        <scheme val="minor"/>
      </font>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2"/>
        <color auto="1"/>
        <name val="Century Gothic"/>
        <family val="2"/>
        <scheme val="minor"/>
      </font>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2"/>
        <color auto="1"/>
        <name val="Century Gothic"/>
        <family val="2"/>
        <scheme val="minor"/>
      </font>
      <fill>
        <patternFill patternType="none">
          <fgColor indexed="64"/>
          <bgColor indexed="65"/>
        </patternFill>
      </fill>
      <border diagonalUp="0" diagonalDown="0" outline="0">
        <left/>
        <right/>
        <top/>
        <bottom/>
      </border>
    </dxf>
    <dxf>
      <font>
        <b/>
        <strike val="0"/>
        <outline val="0"/>
        <shadow val="0"/>
        <u val="none"/>
        <vertAlign val="baseline"/>
        <sz val="14"/>
        <color theme="0"/>
        <name val="Century Gothic"/>
        <family val="1"/>
        <scheme val="minor"/>
      </font>
      <fill>
        <patternFill patternType="solid">
          <fgColor indexed="64"/>
          <bgColor rgb="FF004A42"/>
        </patternFill>
      </fill>
    </dxf>
    <dxf>
      <font>
        <b val="0"/>
        <i val="0"/>
        <strike val="0"/>
        <condense val="0"/>
        <extend val="0"/>
        <outline val="0"/>
        <shadow val="0"/>
        <u val="none"/>
        <vertAlign val="baseline"/>
        <sz val="12"/>
        <color auto="1"/>
        <name val="Century Gothic"/>
        <family val="2"/>
        <scheme val="minor"/>
      </font>
      <numFmt numFmtId="164" formatCode="&quot;$&quot;#,##0.00"/>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2"/>
        <color auto="1"/>
        <name val="Century Gothic"/>
        <family val="2"/>
        <scheme val="minor"/>
      </font>
      <fill>
        <patternFill patternType="none">
          <fgColor indexed="64"/>
          <bgColor indexed="65"/>
        </patternFill>
      </fill>
      <alignment horizontal="right" vertical="bottom" textRotation="0" wrapText="0" indent="0" justifyLastLine="0" shrinkToFit="0" readingOrder="0"/>
      <border diagonalUp="0" diagonalDown="0" outline="0">
        <left/>
        <right/>
        <top/>
        <bottom/>
      </border>
    </dxf>
    <dxf>
      <font>
        <b val="0"/>
        <i val="0"/>
        <strike val="0"/>
        <condense val="0"/>
        <extend val="0"/>
        <outline val="0"/>
        <shadow val="0"/>
        <u val="none"/>
        <vertAlign val="baseline"/>
        <sz val="12"/>
        <color auto="1"/>
        <name val="Century Gothic"/>
        <family val="2"/>
        <scheme val="minor"/>
      </font>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2"/>
        <color auto="1"/>
        <name val="Century Gothic"/>
        <family val="2"/>
        <scheme val="minor"/>
      </font>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2"/>
        <color auto="1"/>
        <name val="Century Gothic"/>
        <family val="2"/>
        <scheme val="minor"/>
      </font>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2"/>
        <color auto="1"/>
        <name val="Century Gothic"/>
        <family val="2"/>
        <scheme val="minor"/>
      </font>
      <numFmt numFmtId="164" formatCode="&quot;$&quot;#,##0.00"/>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2"/>
        <color auto="1"/>
        <name val="Century Gothic"/>
        <family val="2"/>
        <scheme val="minor"/>
      </font>
      <fill>
        <patternFill patternType="none">
          <fgColor indexed="64"/>
          <bgColor indexed="65"/>
        </patternFill>
      </fill>
      <alignment horizontal="right" vertical="bottom" textRotation="0" wrapText="0" indent="0" justifyLastLine="0" shrinkToFit="0" readingOrder="0"/>
      <border diagonalUp="0" diagonalDown="0" outline="0">
        <left/>
        <right/>
        <top/>
        <bottom/>
      </border>
    </dxf>
    <dxf>
      <font>
        <b val="0"/>
        <i val="0"/>
        <strike val="0"/>
        <condense val="0"/>
        <extend val="0"/>
        <outline val="0"/>
        <shadow val="0"/>
        <u val="none"/>
        <vertAlign val="baseline"/>
        <sz val="12"/>
        <color auto="1"/>
        <name val="Century Gothic"/>
        <family val="2"/>
        <scheme val="minor"/>
      </font>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2"/>
        <color auto="1"/>
        <name val="Century Gothic"/>
        <family val="2"/>
        <scheme val="minor"/>
      </font>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2"/>
        <color auto="1"/>
        <name val="Century Gothic"/>
        <family val="2"/>
        <scheme val="minor"/>
      </font>
      <fill>
        <patternFill patternType="none">
          <fgColor indexed="64"/>
          <bgColor indexed="65"/>
        </patternFill>
      </fill>
      <border diagonalUp="0" diagonalDown="0" outline="0">
        <left/>
        <right/>
        <top/>
        <bottom/>
      </border>
    </dxf>
    <dxf>
      <font>
        <b/>
        <strike val="0"/>
        <outline val="0"/>
        <shadow val="0"/>
        <u val="none"/>
        <vertAlign val="baseline"/>
        <sz val="14"/>
        <color theme="0"/>
        <name val="Century Gothic"/>
        <family val="1"/>
        <scheme val="minor"/>
      </font>
      <fill>
        <patternFill patternType="solid">
          <fgColor indexed="64"/>
          <bgColor rgb="FF004A42"/>
        </patternFill>
      </fill>
    </dxf>
    <dxf>
      <font>
        <b/>
        <strike val="0"/>
        <outline val="0"/>
        <shadow val="0"/>
        <u val="none"/>
        <vertAlign val="baseline"/>
        <sz val="14"/>
        <color theme="0"/>
        <name val="Century Gothic"/>
        <family val="1"/>
        <scheme val="minor"/>
      </font>
      <fill>
        <patternFill patternType="solid">
          <fgColor indexed="64"/>
          <bgColor rgb="FF004A42"/>
        </patternFill>
      </fill>
    </dxf>
    <dxf>
      <font>
        <b val="0"/>
        <i val="0"/>
        <strike val="0"/>
        <condense val="0"/>
        <extend val="0"/>
        <outline val="0"/>
        <shadow val="0"/>
        <u val="none"/>
        <vertAlign val="baseline"/>
        <sz val="12"/>
        <color auto="1"/>
        <name val="Century Gothic"/>
        <family val="2"/>
        <scheme val="minor"/>
      </font>
      <numFmt numFmtId="164" formatCode="&quot;$&quot;#,##0.00"/>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2"/>
        <color auto="1"/>
        <name val="Century Gothic"/>
        <family val="2"/>
        <scheme val="minor"/>
      </font>
      <numFmt numFmtId="0" formatCode="General"/>
      <fill>
        <patternFill patternType="none">
          <fgColor indexed="64"/>
          <bgColor indexed="65"/>
        </patternFill>
      </fill>
      <alignment horizontal="left"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2"/>
        <color auto="1"/>
        <name val="Century Gothic"/>
        <family val="2"/>
        <scheme val="minor"/>
      </font>
      <fill>
        <patternFill patternType="none">
          <fgColor indexed="64"/>
          <bgColor indexed="65"/>
        </patternFill>
      </fill>
      <alignment horizontal="right" vertical="bottom" textRotation="0" wrapText="0" indent="0" justifyLastLine="0" shrinkToFit="0" readingOrder="0"/>
      <border diagonalUp="0" diagonalDown="0" outline="0">
        <left/>
        <right/>
        <top/>
        <bottom/>
      </border>
    </dxf>
    <dxf>
      <font>
        <b val="0"/>
        <i val="0"/>
        <strike val="0"/>
        <condense val="0"/>
        <extend val="0"/>
        <outline val="0"/>
        <shadow val="0"/>
        <u val="none"/>
        <vertAlign val="baseline"/>
        <sz val="12"/>
        <color auto="1"/>
        <name val="Century Gothic"/>
        <family val="2"/>
        <scheme val="minor"/>
      </font>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2"/>
        <color auto="1"/>
        <name val="Century Gothic"/>
        <family val="2"/>
        <scheme val="minor"/>
      </font>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2"/>
        <color auto="1"/>
        <name val="Century Gothic"/>
        <family val="2"/>
        <scheme val="minor"/>
      </font>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2"/>
        <color auto="1"/>
        <name val="Century Gothic"/>
        <family val="2"/>
        <scheme val="minor"/>
      </font>
      <numFmt numFmtId="164" formatCode="&quot;$&quot;#,##0.00"/>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2"/>
        <color auto="1"/>
        <name val="Century Gothic"/>
        <family val="2"/>
        <scheme val="minor"/>
      </font>
      <numFmt numFmtId="0" formatCode="General"/>
      <fill>
        <patternFill patternType="none">
          <fgColor indexed="64"/>
          <bgColor indexed="65"/>
        </patternFill>
      </fill>
      <alignment horizontal="left"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2"/>
        <color auto="1"/>
        <name val="Century Gothic"/>
        <family val="2"/>
        <scheme val="minor"/>
      </font>
      <fill>
        <patternFill patternType="none">
          <fgColor indexed="64"/>
          <bgColor indexed="65"/>
        </patternFill>
      </fill>
      <alignment horizontal="right" vertical="bottom" textRotation="0" wrapText="0" indent="0" justifyLastLine="0" shrinkToFit="0" readingOrder="0"/>
      <border diagonalUp="0" diagonalDown="0" outline="0">
        <left/>
        <right/>
        <top/>
        <bottom/>
      </border>
    </dxf>
    <dxf>
      <font>
        <b val="0"/>
        <i val="0"/>
        <strike val="0"/>
        <condense val="0"/>
        <extend val="0"/>
        <outline val="0"/>
        <shadow val="0"/>
        <u val="none"/>
        <vertAlign val="baseline"/>
        <sz val="12"/>
        <color auto="1"/>
        <name val="Century Gothic"/>
        <family val="2"/>
        <scheme val="minor"/>
      </font>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2"/>
        <color auto="1"/>
        <name val="Century Gothic"/>
        <family val="2"/>
        <scheme val="minor"/>
      </font>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2"/>
        <color auto="1"/>
        <name val="Century Gothic"/>
        <family val="2"/>
        <scheme val="minor"/>
      </font>
      <fill>
        <patternFill patternType="none">
          <fgColor indexed="64"/>
          <bgColor indexed="65"/>
        </patternFill>
      </fill>
      <border diagonalUp="0" diagonalDown="0" outline="0">
        <left/>
        <right/>
        <top/>
        <bottom/>
      </border>
    </dxf>
    <dxf>
      <font>
        <b/>
        <strike val="0"/>
        <outline val="0"/>
        <shadow val="0"/>
        <u val="none"/>
        <vertAlign val="baseline"/>
        <sz val="14"/>
        <color theme="0"/>
        <name val="Century Gothic"/>
        <family val="1"/>
        <scheme val="minor"/>
      </font>
      <fill>
        <patternFill patternType="solid">
          <fgColor indexed="64"/>
          <bgColor rgb="FF004A42"/>
        </patternFill>
      </fill>
    </dxf>
    <dxf>
      <font>
        <b val="0"/>
        <i val="0"/>
        <strike val="0"/>
        <condense val="0"/>
        <extend val="0"/>
        <outline val="0"/>
        <shadow val="0"/>
        <u val="none"/>
        <vertAlign val="baseline"/>
        <sz val="12"/>
        <color auto="1"/>
        <name val="Century Gothic"/>
        <family val="2"/>
        <scheme val="minor"/>
      </font>
      <numFmt numFmtId="164" formatCode="&quot;$&quot;#,##0.00"/>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2"/>
        <color auto="1"/>
        <name val="Century Gothic"/>
        <family val="2"/>
        <scheme val="minor"/>
      </font>
      <numFmt numFmtId="0" formatCode="General"/>
      <fill>
        <patternFill patternType="none">
          <fgColor indexed="64"/>
          <bgColor indexed="65"/>
        </patternFill>
      </fill>
      <alignment horizontal="left"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2"/>
        <color auto="1"/>
        <name val="Century Gothic"/>
        <family val="2"/>
        <scheme val="minor"/>
      </font>
      <fill>
        <patternFill patternType="none">
          <fgColor indexed="64"/>
          <bgColor indexed="65"/>
        </patternFill>
      </fill>
      <alignment horizontal="right" vertical="bottom" textRotation="0" wrapText="0" indent="0" justifyLastLine="0" shrinkToFit="0" readingOrder="0"/>
      <border diagonalUp="0" diagonalDown="0" outline="0">
        <left/>
        <right/>
        <top/>
        <bottom/>
      </border>
    </dxf>
    <dxf>
      <font>
        <b val="0"/>
        <i val="0"/>
        <strike val="0"/>
        <condense val="0"/>
        <extend val="0"/>
        <outline val="0"/>
        <shadow val="0"/>
        <u val="none"/>
        <vertAlign val="baseline"/>
        <sz val="12"/>
        <color auto="1"/>
        <name val="Century Gothic"/>
        <family val="2"/>
        <scheme val="minor"/>
      </font>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2"/>
        <color auto="1"/>
        <name val="Century Gothic"/>
        <family val="2"/>
        <scheme val="minor"/>
      </font>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2"/>
        <color auto="1"/>
        <name val="Century Gothic"/>
        <family val="2"/>
        <scheme val="minor"/>
      </font>
      <fill>
        <patternFill patternType="none">
          <fgColor indexed="64"/>
          <bgColor indexed="65"/>
        </patternFill>
      </fill>
      <border diagonalUp="0" diagonalDown="0" outline="0">
        <left/>
        <right/>
        <top/>
        <bottom/>
      </border>
    </dxf>
    <dxf>
      <font>
        <b/>
        <strike val="0"/>
        <outline val="0"/>
        <shadow val="0"/>
        <u val="none"/>
        <vertAlign val="baseline"/>
        <sz val="14"/>
        <color theme="0"/>
        <name val="Century Gothic"/>
        <family val="1"/>
        <scheme val="minor"/>
      </font>
      <fill>
        <patternFill patternType="solid">
          <fgColor indexed="64"/>
          <bgColor rgb="FF004A42"/>
        </patternFill>
      </fill>
    </dxf>
    <dxf>
      <font>
        <b val="0"/>
        <i val="0"/>
        <strike val="0"/>
        <condense val="0"/>
        <extend val="0"/>
        <outline val="0"/>
        <shadow val="0"/>
        <u val="none"/>
        <vertAlign val="baseline"/>
        <sz val="12"/>
        <color auto="1"/>
        <name val="Century Gothic"/>
        <family val="2"/>
        <scheme val="minor"/>
      </font>
      <numFmt numFmtId="164" formatCode="&quot;$&quot;#,##0.00"/>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2"/>
        <color auto="1"/>
        <name val="Century Gothic"/>
        <family val="2"/>
        <scheme val="minor"/>
      </font>
      <numFmt numFmtId="0" formatCode="General"/>
      <fill>
        <patternFill patternType="none">
          <fgColor indexed="64"/>
          <bgColor indexed="65"/>
        </patternFill>
      </fill>
      <alignment horizontal="left"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2"/>
        <color auto="1"/>
        <name val="Century Gothic"/>
        <family val="2"/>
        <scheme val="minor"/>
      </font>
      <fill>
        <patternFill patternType="none">
          <fgColor indexed="64"/>
          <bgColor indexed="65"/>
        </patternFill>
      </fill>
      <alignment horizontal="right" vertical="bottom" textRotation="0" wrapText="0" indent="0" justifyLastLine="0" shrinkToFit="0" readingOrder="0"/>
      <border diagonalUp="0" diagonalDown="0" outline="0">
        <left/>
        <right/>
        <top/>
        <bottom/>
      </border>
    </dxf>
    <dxf>
      <font>
        <b val="0"/>
        <i val="0"/>
        <strike val="0"/>
        <condense val="0"/>
        <extend val="0"/>
        <outline val="0"/>
        <shadow val="0"/>
        <u val="none"/>
        <vertAlign val="baseline"/>
        <sz val="12"/>
        <color auto="1"/>
        <name val="Century Gothic"/>
        <family val="2"/>
        <scheme val="minor"/>
      </font>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2"/>
        <color auto="1"/>
        <name val="Century Gothic"/>
        <family val="2"/>
        <scheme val="minor"/>
      </font>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2"/>
        <color auto="1"/>
        <name val="Century Gothic"/>
        <family val="2"/>
        <scheme val="minor"/>
      </font>
      <fill>
        <patternFill patternType="none">
          <fgColor indexed="64"/>
          <bgColor indexed="65"/>
        </patternFill>
      </fill>
      <border diagonalUp="0" diagonalDown="0" outline="0">
        <left/>
        <right/>
        <top/>
        <bottom/>
      </border>
    </dxf>
    <dxf>
      <font>
        <b/>
        <strike val="0"/>
        <outline val="0"/>
        <shadow val="0"/>
        <u val="none"/>
        <vertAlign val="baseline"/>
        <sz val="14"/>
        <color theme="0"/>
        <name val="Century Gothic"/>
        <family val="1"/>
        <scheme val="minor"/>
      </font>
      <fill>
        <patternFill patternType="solid">
          <fgColor indexed="64"/>
          <bgColor rgb="FF004A42"/>
        </patternFill>
      </fill>
    </dxf>
    <dxf>
      <font>
        <b val="0"/>
        <i val="0"/>
        <strike val="0"/>
        <condense val="0"/>
        <extend val="0"/>
        <outline val="0"/>
        <shadow val="0"/>
        <u val="none"/>
        <vertAlign val="baseline"/>
        <sz val="12"/>
        <color auto="1"/>
        <name val="Century Gothic"/>
        <family val="2"/>
        <scheme val="minor"/>
      </font>
      <numFmt numFmtId="164" formatCode="&quot;$&quot;#,##0.00"/>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2"/>
        <color auto="1"/>
        <name val="Century Gothic"/>
        <family val="2"/>
        <scheme val="minor"/>
      </font>
      <numFmt numFmtId="0" formatCode="General"/>
      <fill>
        <patternFill patternType="none">
          <fgColor indexed="64"/>
          <bgColor indexed="65"/>
        </patternFill>
      </fill>
      <alignment horizontal="left"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2"/>
        <color auto="1"/>
        <name val="Century Gothic"/>
        <family val="2"/>
        <scheme val="minor"/>
      </font>
      <fill>
        <patternFill patternType="none">
          <fgColor indexed="64"/>
          <bgColor indexed="65"/>
        </patternFill>
      </fill>
      <alignment horizontal="right" vertical="bottom" textRotation="0" wrapText="0" indent="0" justifyLastLine="0" shrinkToFit="0" readingOrder="0"/>
      <border diagonalUp="0" diagonalDown="0" outline="0">
        <left/>
        <right/>
        <top/>
        <bottom/>
      </border>
    </dxf>
    <dxf>
      <font>
        <b val="0"/>
        <i val="0"/>
        <strike val="0"/>
        <condense val="0"/>
        <extend val="0"/>
        <outline val="0"/>
        <shadow val="0"/>
        <u val="none"/>
        <vertAlign val="baseline"/>
        <sz val="12"/>
        <color auto="1"/>
        <name val="Century Gothic"/>
        <family val="2"/>
        <scheme val="minor"/>
      </font>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2"/>
        <color auto="1"/>
        <name val="Century Gothic"/>
        <family val="2"/>
        <scheme val="minor"/>
      </font>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2"/>
        <color auto="1"/>
        <name val="Century Gothic"/>
        <family val="2"/>
        <scheme val="minor"/>
      </font>
      <fill>
        <patternFill patternType="none">
          <fgColor indexed="64"/>
          <bgColor indexed="65"/>
        </patternFill>
      </fill>
      <border diagonalUp="0" diagonalDown="0" outline="0">
        <left/>
        <right/>
        <top/>
        <bottom/>
      </border>
    </dxf>
    <dxf>
      <font>
        <b/>
        <strike val="0"/>
        <outline val="0"/>
        <shadow val="0"/>
        <u val="none"/>
        <vertAlign val="baseline"/>
        <sz val="14"/>
        <color theme="0"/>
        <name val="Century Gothic"/>
        <family val="1"/>
        <scheme val="minor"/>
      </font>
      <fill>
        <patternFill patternType="solid">
          <fgColor indexed="64"/>
          <bgColor rgb="FF004A42"/>
        </patternFill>
      </fill>
    </dxf>
    <dxf>
      <font>
        <b val="0"/>
        <i val="0"/>
        <strike val="0"/>
        <condense val="0"/>
        <extend val="0"/>
        <outline val="0"/>
        <shadow val="0"/>
        <u val="none"/>
        <vertAlign val="baseline"/>
        <sz val="12"/>
        <color auto="1"/>
        <name val="Century Gothic"/>
        <family val="2"/>
        <scheme val="minor"/>
      </font>
      <numFmt numFmtId="164" formatCode="&quot;$&quot;#,##0.00"/>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2"/>
        <color auto="1"/>
        <name val="Century Gothic"/>
        <family val="2"/>
        <scheme val="minor"/>
      </font>
      <numFmt numFmtId="0" formatCode="General"/>
      <fill>
        <patternFill patternType="none">
          <fgColor indexed="64"/>
          <bgColor indexed="65"/>
        </patternFill>
      </fill>
      <alignment horizontal="left"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2"/>
        <color auto="1"/>
        <name val="Century Gothic"/>
        <family val="2"/>
        <scheme val="minor"/>
      </font>
      <fill>
        <patternFill patternType="none">
          <fgColor indexed="64"/>
          <bgColor indexed="65"/>
        </patternFill>
      </fill>
      <alignment horizontal="right" vertical="bottom" textRotation="0" wrapText="0" indent="0" justifyLastLine="0" shrinkToFit="0" readingOrder="0"/>
      <border diagonalUp="0" diagonalDown="0" outline="0">
        <left/>
        <right/>
        <top/>
        <bottom/>
      </border>
    </dxf>
    <dxf>
      <font>
        <b val="0"/>
        <i val="0"/>
        <strike val="0"/>
        <condense val="0"/>
        <extend val="0"/>
        <outline val="0"/>
        <shadow val="0"/>
        <u val="none"/>
        <vertAlign val="baseline"/>
        <sz val="12"/>
        <color auto="1"/>
        <name val="Century Gothic"/>
        <family val="2"/>
        <scheme val="minor"/>
      </font>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2"/>
        <color auto="1"/>
        <name val="Century Gothic"/>
        <family val="2"/>
        <scheme val="minor"/>
      </font>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2"/>
        <color auto="1"/>
        <name val="Century Gothic"/>
        <family val="2"/>
        <scheme val="minor"/>
      </font>
      <fill>
        <patternFill patternType="none">
          <fgColor indexed="64"/>
          <bgColor indexed="65"/>
        </patternFill>
      </fill>
      <border diagonalUp="0" diagonalDown="0" outline="0">
        <left/>
        <right/>
        <top/>
        <bottom/>
      </border>
    </dxf>
    <dxf>
      <font>
        <b/>
        <strike val="0"/>
        <outline val="0"/>
        <shadow val="0"/>
        <u val="none"/>
        <vertAlign val="baseline"/>
        <sz val="14"/>
        <color theme="0"/>
        <name val="Century Gothic"/>
        <family val="1"/>
        <scheme val="minor"/>
      </font>
      <fill>
        <patternFill patternType="solid">
          <fgColor indexed="64"/>
          <bgColor rgb="FF004A42"/>
        </patternFill>
      </fill>
    </dxf>
    <dxf>
      <font>
        <b val="0"/>
        <i val="0"/>
        <strike val="0"/>
        <condense val="0"/>
        <extend val="0"/>
        <outline val="0"/>
        <shadow val="0"/>
        <u val="none"/>
        <vertAlign val="baseline"/>
        <sz val="12"/>
        <color auto="1"/>
        <name val="Century Gothic"/>
        <family val="2"/>
        <scheme val="minor"/>
      </font>
      <numFmt numFmtId="164" formatCode="&quot;$&quot;#,##0.00"/>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2"/>
        <color auto="1"/>
        <name val="Century Gothic"/>
        <family val="2"/>
        <scheme val="minor"/>
      </font>
      <numFmt numFmtId="0" formatCode="General"/>
      <fill>
        <patternFill patternType="none">
          <fgColor indexed="64"/>
          <bgColor indexed="65"/>
        </patternFill>
      </fill>
      <alignment horizontal="left"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2"/>
        <color auto="1"/>
        <name val="Century Gothic"/>
        <family val="2"/>
        <scheme val="minor"/>
      </font>
      <fill>
        <patternFill patternType="none">
          <fgColor indexed="64"/>
          <bgColor indexed="65"/>
        </patternFill>
      </fill>
      <alignment horizontal="right" vertical="bottom" textRotation="0" wrapText="0" indent="0" justifyLastLine="0" shrinkToFit="0" readingOrder="0"/>
      <border diagonalUp="0" diagonalDown="0" outline="0">
        <left/>
        <right/>
        <top/>
        <bottom/>
      </border>
    </dxf>
    <dxf>
      <font>
        <b val="0"/>
        <i val="0"/>
        <strike val="0"/>
        <condense val="0"/>
        <extend val="0"/>
        <outline val="0"/>
        <shadow val="0"/>
        <u val="none"/>
        <vertAlign val="baseline"/>
        <sz val="12"/>
        <color auto="1"/>
        <name val="Century Gothic"/>
        <family val="2"/>
        <scheme val="minor"/>
      </font>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2"/>
        <color auto="1"/>
        <name val="Century Gothic"/>
        <family val="2"/>
        <scheme val="minor"/>
      </font>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2"/>
        <color auto="1"/>
        <name val="Century Gothic"/>
        <family val="2"/>
        <scheme val="minor"/>
      </font>
      <fill>
        <patternFill patternType="none">
          <fgColor indexed="64"/>
          <bgColor indexed="65"/>
        </patternFill>
      </fill>
      <border diagonalUp="0" diagonalDown="0" outline="0">
        <left/>
        <right/>
        <top/>
        <bottom/>
      </border>
    </dxf>
    <dxf>
      <font>
        <b/>
        <strike val="0"/>
        <outline val="0"/>
        <shadow val="0"/>
        <u val="none"/>
        <vertAlign val="baseline"/>
        <sz val="14"/>
        <color theme="0"/>
        <name val="Century Gothic"/>
        <family val="1"/>
        <scheme val="minor"/>
      </font>
      <fill>
        <patternFill patternType="solid">
          <fgColor indexed="64"/>
          <bgColor rgb="FF004A42"/>
        </patternFill>
      </fill>
    </dxf>
    <dxf>
      <font>
        <b val="0"/>
        <i val="0"/>
        <strike val="0"/>
        <condense val="0"/>
        <extend val="0"/>
        <outline val="0"/>
        <shadow val="0"/>
        <u val="none"/>
        <vertAlign val="baseline"/>
        <sz val="12"/>
        <color auto="1"/>
        <name val="Century Gothic"/>
        <family val="2"/>
        <scheme val="minor"/>
      </font>
      <numFmt numFmtId="164" formatCode="&quot;$&quot;#,##0.00"/>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2"/>
        <color auto="1"/>
        <name val="Century Gothic"/>
        <family val="2"/>
        <scheme val="minor"/>
      </font>
      <numFmt numFmtId="0" formatCode="General"/>
      <fill>
        <patternFill patternType="none">
          <fgColor indexed="64"/>
          <bgColor indexed="65"/>
        </patternFill>
      </fill>
      <alignment horizontal="left"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2"/>
        <color auto="1"/>
        <name val="Century Gothic"/>
        <family val="2"/>
        <scheme val="minor"/>
      </font>
      <fill>
        <patternFill patternType="none">
          <fgColor indexed="64"/>
          <bgColor indexed="65"/>
        </patternFill>
      </fill>
      <alignment horizontal="right" vertical="bottom" textRotation="0" wrapText="0" indent="0" justifyLastLine="0" shrinkToFit="0" readingOrder="0"/>
      <border diagonalUp="0" diagonalDown="0" outline="0">
        <left/>
        <right/>
        <top/>
        <bottom/>
      </border>
    </dxf>
    <dxf>
      <font>
        <b val="0"/>
        <i val="0"/>
        <strike val="0"/>
        <condense val="0"/>
        <extend val="0"/>
        <outline val="0"/>
        <shadow val="0"/>
        <u val="none"/>
        <vertAlign val="baseline"/>
        <sz val="12"/>
        <color auto="1"/>
        <name val="Century Gothic"/>
        <family val="2"/>
        <scheme val="minor"/>
      </font>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2"/>
        <color auto="1"/>
        <name val="Century Gothic"/>
        <family val="2"/>
        <scheme val="minor"/>
      </font>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2"/>
        <color auto="1"/>
        <name val="Century Gothic"/>
        <family val="2"/>
        <scheme val="minor"/>
      </font>
      <fill>
        <patternFill patternType="none">
          <fgColor indexed="64"/>
          <bgColor indexed="65"/>
        </patternFill>
      </fill>
      <border diagonalUp="0" diagonalDown="0" outline="0">
        <left/>
        <right/>
        <top/>
        <bottom/>
      </border>
    </dxf>
    <dxf>
      <font>
        <b/>
        <strike val="0"/>
        <outline val="0"/>
        <shadow val="0"/>
        <u val="none"/>
        <vertAlign val="baseline"/>
        <sz val="14"/>
        <color theme="0"/>
        <name val="Century Gothic"/>
        <family val="1"/>
        <scheme val="minor"/>
      </font>
      <fill>
        <patternFill patternType="solid">
          <fgColor indexed="64"/>
          <bgColor rgb="FF004A42"/>
        </patternFill>
      </fill>
    </dxf>
    <dxf>
      <font>
        <b val="0"/>
        <i val="0"/>
        <strike val="0"/>
        <condense val="0"/>
        <extend val="0"/>
        <outline val="0"/>
        <shadow val="0"/>
        <u val="none"/>
        <vertAlign val="baseline"/>
        <sz val="12"/>
        <color auto="1"/>
        <name val="Century Gothic"/>
        <family val="2"/>
        <scheme val="minor"/>
      </font>
      <numFmt numFmtId="164" formatCode="&quot;$&quot;#,##0.00"/>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2"/>
        <color auto="1"/>
        <name val="Century Gothic"/>
        <family val="2"/>
        <scheme val="minor"/>
      </font>
      <numFmt numFmtId="0" formatCode="General"/>
      <fill>
        <patternFill patternType="none">
          <fgColor indexed="64"/>
          <bgColor indexed="65"/>
        </patternFill>
      </fill>
      <alignment horizontal="left"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2"/>
        <color auto="1"/>
        <name val="Century Gothic"/>
        <family val="2"/>
        <scheme val="minor"/>
      </font>
      <fill>
        <patternFill patternType="none">
          <fgColor indexed="64"/>
          <bgColor indexed="65"/>
        </patternFill>
      </fill>
      <alignment horizontal="right" vertical="bottom" textRotation="0" wrapText="0" indent="0" justifyLastLine="0" shrinkToFit="0" readingOrder="0"/>
      <border diagonalUp="0" diagonalDown="0" outline="0">
        <left/>
        <right/>
        <top/>
        <bottom/>
      </border>
    </dxf>
    <dxf>
      <font>
        <b val="0"/>
        <i val="0"/>
        <strike val="0"/>
        <condense val="0"/>
        <extend val="0"/>
        <outline val="0"/>
        <shadow val="0"/>
        <u val="none"/>
        <vertAlign val="baseline"/>
        <sz val="12"/>
        <color auto="1"/>
        <name val="Century Gothic"/>
        <family val="2"/>
        <scheme val="minor"/>
      </font>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2"/>
        <color auto="1"/>
        <name val="Century Gothic"/>
        <family val="2"/>
        <scheme val="minor"/>
      </font>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2"/>
        <color auto="1"/>
        <name val="Century Gothic"/>
        <family val="2"/>
        <scheme val="minor"/>
      </font>
      <fill>
        <patternFill patternType="none">
          <fgColor indexed="64"/>
          <bgColor indexed="65"/>
        </patternFill>
      </fill>
      <border diagonalUp="0" diagonalDown="0" outline="0">
        <left/>
        <right/>
        <top/>
        <bottom/>
      </border>
    </dxf>
    <dxf>
      <font>
        <b/>
        <strike val="0"/>
        <outline val="0"/>
        <shadow val="0"/>
        <u val="none"/>
        <vertAlign val="baseline"/>
        <sz val="14"/>
        <color theme="0"/>
        <name val="Century Gothic"/>
        <family val="1"/>
        <scheme val="minor"/>
      </font>
      <fill>
        <patternFill patternType="solid">
          <fgColor indexed="64"/>
          <bgColor rgb="FF004A42"/>
        </patternFill>
      </fill>
    </dxf>
    <dxf>
      <font>
        <b val="0"/>
        <i val="0"/>
        <strike val="0"/>
        <condense val="0"/>
        <extend val="0"/>
        <outline val="0"/>
        <shadow val="0"/>
        <u val="none"/>
        <vertAlign val="baseline"/>
        <sz val="12"/>
        <color auto="1"/>
        <name val="Century Gothic"/>
        <family val="2"/>
        <scheme val="minor"/>
      </font>
      <numFmt numFmtId="164" formatCode="&quot;$&quot;#,##0.00"/>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2"/>
        <color auto="1"/>
        <name val="Century Gothic"/>
        <family val="2"/>
        <scheme val="minor"/>
      </font>
      <numFmt numFmtId="0" formatCode="General"/>
      <fill>
        <patternFill patternType="none">
          <fgColor indexed="64"/>
          <bgColor indexed="65"/>
        </patternFill>
      </fill>
      <alignment horizontal="left"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2"/>
        <color auto="1"/>
        <name val="Century Gothic"/>
        <family val="2"/>
        <scheme val="minor"/>
      </font>
      <fill>
        <patternFill patternType="none">
          <fgColor indexed="64"/>
          <bgColor indexed="65"/>
        </patternFill>
      </fill>
      <alignment horizontal="right" vertical="bottom" textRotation="0" wrapText="0" indent="0" justifyLastLine="0" shrinkToFit="0" readingOrder="0"/>
      <border diagonalUp="0" diagonalDown="0" outline="0">
        <left/>
        <right/>
        <top/>
        <bottom/>
      </border>
    </dxf>
    <dxf>
      <font>
        <b val="0"/>
        <i val="0"/>
        <strike val="0"/>
        <condense val="0"/>
        <extend val="0"/>
        <outline val="0"/>
        <shadow val="0"/>
        <u val="none"/>
        <vertAlign val="baseline"/>
        <sz val="12"/>
        <color auto="1"/>
        <name val="Century Gothic"/>
        <family val="2"/>
        <scheme val="minor"/>
      </font>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2"/>
        <color auto="1"/>
        <name val="Century Gothic"/>
        <family val="2"/>
        <scheme val="minor"/>
      </font>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2"/>
        <color auto="1"/>
        <name val="Century Gothic"/>
        <family val="2"/>
        <scheme val="minor"/>
      </font>
      <fill>
        <patternFill patternType="none">
          <fgColor indexed="64"/>
          <bgColor indexed="65"/>
        </patternFill>
      </fill>
      <border diagonalUp="0" diagonalDown="0" outline="0">
        <left/>
        <right/>
        <top/>
        <bottom/>
      </border>
    </dxf>
    <dxf>
      <font>
        <b/>
        <strike val="0"/>
        <outline val="0"/>
        <shadow val="0"/>
        <u val="none"/>
        <vertAlign val="baseline"/>
        <sz val="14"/>
        <color theme="0"/>
        <name val="Century Gothic"/>
        <family val="1"/>
        <scheme val="minor"/>
      </font>
      <fill>
        <patternFill patternType="solid">
          <fgColor indexed="64"/>
          <bgColor rgb="FF004A42"/>
        </patternFill>
      </fill>
    </dxf>
    <dxf>
      <font>
        <b val="0"/>
        <i val="0"/>
        <strike val="0"/>
        <condense val="0"/>
        <extend val="0"/>
        <outline val="0"/>
        <shadow val="0"/>
        <u val="none"/>
        <vertAlign val="baseline"/>
        <sz val="12"/>
        <color auto="1"/>
        <name val="Century Gothic"/>
        <family val="2"/>
        <scheme val="minor"/>
      </font>
      <numFmt numFmtId="164" formatCode="&quot;$&quot;#,##0.00"/>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2"/>
        <color auto="1"/>
        <name val="Century Gothic"/>
        <family val="2"/>
        <scheme val="minor"/>
      </font>
      <numFmt numFmtId="0" formatCode="General"/>
      <fill>
        <patternFill patternType="none">
          <fgColor indexed="64"/>
          <bgColor indexed="65"/>
        </patternFill>
      </fill>
      <alignment horizontal="left"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2"/>
        <color auto="1"/>
        <name val="Century Gothic"/>
        <family val="2"/>
        <scheme val="minor"/>
      </font>
      <fill>
        <patternFill patternType="none">
          <fgColor indexed="64"/>
          <bgColor indexed="65"/>
        </patternFill>
      </fill>
      <alignment horizontal="right" vertical="bottom" textRotation="0" wrapText="0" indent="0" justifyLastLine="0" shrinkToFit="0" readingOrder="0"/>
      <border diagonalUp="0" diagonalDown="0" outline="0">
        <left/>
        <right/>
        <top/>
        <bottom/>
      </border>
    </dxf>
    <dxf>
      <font>
        <b val="0"/>
        <i val="0"/>
        <strike val="0"/>
        <condense val="0"/>
        <extend val="0"/>
        <outline val="0"/>
        <shadow val="0"/>
        <u val="none"/>
        <vertAlign val="baseline"/>
        <sz val="12"/>
        <color auto="1"/>
        <name val="Century Gothic"/>
        <family val="2"/>
        <scheme val="minor"/>
      </font>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2"/>
        <color auto="1"/>
        <name val="Century Gothic"/>
        <family val="2"/>
        <scheme val="minor"/>
      </font>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2"/>
        <color auto="1"/>
        <name val="Century Gothic"/>
        <family val="2"/>
        <scheme val="minor"/>
      </font>
      <fill>
        <patternFill patternType="none">
          <fgColor indexed="64"/>
          <bgColor indexed="65"/>
        </patternFill>
      </fill>
      <border diagonalUp="0" diagonalDown="0" outline="0">
        <left/>
        <right/>
        <top/>
        <bottom/>
      </border>
    </dxf>
    <dxf>
      <font>
        <b/>
        <strike val="0"/>
        <outline val="0"/>
        <shadow val="0"/>
        <u val="none"/>
        <vertAlign val="baseline"/>
        <sz val="14"/>
        <color theme="0"/>
        <name val="Century Gothic"/>
        <family val="1"/>
        <scheme val="minor"/>
      </font>
      <fill>
        <patternFill patternType="solid">
          <fgColor indexed="64"/>
          <bgColor rgb="FF004A42"/>
        </patternFill>
      </fill>
    </dxf>
    <dxf>
      <font>
        <b val="0"/>
        <i val="0"/>
        <strike val="0"/>
        <condense val="0"/>
        <extend val="0"/>
        <outline val="0"/>
        <shadow val="0"/>
        <u val="none"/>
        <vertAlign val="baseline"/>
        <sz val="12"/>
        <color auto="1"/>
        <name val="Century Gothic"/>
        <family val="2"/>
        <scheme val="minor"/>
      </font>
      <numFmt numFmtId="164" formatCode="&quot;$&quot;#,##0.00"/>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2"/>
        <color auto="1"/>
        <name val="Century Gothic"/>
        <family val="2"/>
        <scheme val="minor"/>
      </font>
      <numFmt numFmtId="0" formatCode="General"/>
      <fill>
        <patternFill patternType="none">
          <fgColor indexed="64"/>
          <bgColor indexed="65"/>
        </patternFill>
      </fill>
      <alignment horizontal="left"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2"/>
        <color auto="1"/>
        <name val="Century Gothic"/>
        <family val="2"/>
        <scheme val="minor"/>
      </font>
      <fill>
        <patternFill patternType="none">
          <fgColor indexed="64"/>
          <bgColor indexed="65"/>
        </patternFill>
      </fill>
      <alignment horizontal="right" vertical="bottom" textRotation="0" wrapText="0" indent="0" justifyLastLine="0" shrinkToFit="0" readingOrder="0"/>
      <border diagonalUp="0" diagonalDown="0" outline="0">
        <left/>
        <right/>
        <top/>
        <bottom/>
      </border>
    </dxf>
    <dxf>
      <font>
        <b val="0"/>
        <i val="0"/>
        <strike val="0"/>
        <condense val="0"/>
        <extend val="0"/>
        <outline val="0"/>
        <shadow val="0"/>
        <u val="none"/>
        <vertAlign val="baseline"/>
        <sz val="12"/>
        <color auto="1"/>
        <name val="Century Gothic"/>
        <family val="2"/>
        <scheme val="minor"/>
      </font>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2"/>
        <color auto="1"/>
        <name val="Century Gothic"/>
        <family val="2"/>
        <scheme val="minor"/>
      </font>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2"/>
        <color auto="1"/>
        <name val="Century Gothic"/>
        <family val="2"/>
        <scheme val="minor"/>
      </font>
      <fill>
        <patternFill patternType="none">
          <fgColor indexed="64"/>
          <bgColor indexed="65"/>
        </patternFill>
      </fill>
      <border diagonalUp="0" diagonalDown="0" outline="0">
        <left/>
        <right/>
        <top/>
        <bottom/>
      </border>
    </dxf>
    <dxf>
      <font>
        <b/>
        <strike val="0"/>
        <outline val="0"/>
        <shadow val="0"/>
        <u val="none"/>
        <vertAlign val="baseline"/>
        <sz val="14"/>
        <color theme="0"/>
        <name val="Century Gothic"/>
        <family val="1"/>
        <scheme val="minor"/>
      </font>
      <fill>
        <patternFill patternType="solid">
          <fgColor indexed="64"/>
          <bgColor rgb="FF004A42"/>
        </patternFill>
      </fill>
    </dxf>
    <dxf>
      <font>
        <b/>
        <strike val="0"/>
        <outline val="0"/>
        <shadow val="0"/>
        <u val="none"/>
        <vertAlign val="baseline"/>
        <sz val="14"/>
        <color theme="0"/>
        <name val="Century Gothic"/>
        <family val="1"/>
        <scheme val="minor"/>
      </font>
      <fill>
        <patternFill patternType="solid">
          <fgColor indexed="64"/>
          <bgColor rgb="FF004A42"/>
        </patternFill>
      </fill>
    </dxf>
    <dxf>
      <font>
        <b/>
        <strike val="0"/>
        <outline val="0"/>
        <shadow val="0"/>
        <u val="none"/>
        <vertAlign val="baseline"/>
        <sz val="14"/>
        <color theme="0"/>
        <name val="Century Gothic"/>
        <family val="1"/>
        <scheme val="minor"/>
      </font>
      <fill>
        <patternFill patternType="solid">
          <fgColor indexed="64"/>
          <bgColor rgb="FF004A42"/>
        </patternFill>
      </fill>
    </dxf>
    <dxf>
      <font>
        <b/>
        <strike val="0"/>
        <outline val="0"/>
        <shadow val="0"/>
        <u val="none"/>
        <vertAlign val="baseline"/>
        <sz val="14"/>
        <color theme="0"/>
        <name val="Century Gothic"/>
        <family val="1"/>
        <scheme val="minor"/>
      </font>
      <fill>
        <patternFill patternType="solid">
          <fgColor indexed="64"/>
          <bgColor rgb="FF004A42"/>
        </patternFill>
      </fill>
    </dxf>
    <dxf>
      <font>
        <b/>
        <strike val="0"/>
        <outline val="0"/>
        <shadow val="0"/>
        <u val="none"/>
        <vertAlign val="baseline"/>
        <sz val="14"/>
        <color theme="0"/>
        <name val="Century Gothic"/>
        <family val="1"/>
        <scheme val="minor"/>
      </font>
      <fill>
        <patternFill patternType="solid">
          <fgColor indexed="64"/>
          <bgColor rgb="FF004A42"/>
        </patternFill>
      </fill>
    </dxf>
    <dxf>
      <font>
        <b/>
        <strike val="0"/>
        <outline val="0"/>
        <shadow val="0"/>
        <u val="none"/>
        <vertAlign val="baseline"/>
        <sz val="14"/>
        <color theme="0"/>
        <name val="Century Gothic"/>
        <family val="1"/>
        <scheme val="minor"/>
      </font>
      <fill>
        <patternFill patternType="solid">
          <fgColor indexed="64"/>
          <bgColor rgb="FF004A42"/>
        </patternFill>
      </fill>
    </dxf>
    <dxf>
      <font>
        <b/>
        <i val="0"/>
        <color theme="0"/>
      </font>
      <fill>
        <patternFill>
          <bgColor rgb="FF04440E"/>
        </patternFill>
      </fill>
    </dxf>
    <dxf>
      <border>
        <left style="hair">
          <color auto="1"/>
        </left>
        <right style="hair">
          <color auto="1"/>
        </right>
      </border>
    </dxf>
    <dxf>
      <font>
        <b/>
        <i val="0"/>
        <strike val="0"/>
        <color auto="1"/>
      </font>
      <fill>
        <patternFill patternType="none">
          <bgColor auto="1"/>
        </patternFill>
      </fill>
      <border>
        <right style="hair">
          <color auto="1"/>
        </right>
      </border>
    </dxf>
    <dxf>
      <fill>
        <patternFill>
          <bgColor theme="0" tint="-4.9989318521683403E-2"/>
        </patternFill>
      </fill>
    </dxf>
    <dxf>
      <font>
        <color auto="1"/>
      </font>
      <fill>
        <patternFill patternType="solid">
          <bgColor theme="0"/>
        </patternFill>
      </fill>
    </dxf>
    <dxf>
      <border>
        <left style="thin">
          <color auto="1"/>
        </left>
        <right/>
      </border>
    </dxf>
    <dxf>
      <border>
        <right style="hair">
          <color auto="1"/>
        </right>
      </border>
    </dxf>
    <dxf>
      <font>
        <b/>
        <i val="0"/>
        <color theme="7" tint="-0.499984740745262"/>
      </font>
      <border>
        <left/>
        <right/>
        <top style="medium">
          <color rgb="FF04440E"/>
        </top>
        <vertical/>
      </border>
    </dxf>
    <dxf>
      <font>
        <b/>
        <i val="0"/>
        <color theme="0"/>
      </font>
      <fill>
        <patternFill>
          <bgColor rgb="FF04440E"/>
        </patternFill>
      </fill>
    </dxf>
    <dxf>
      <fill>
        <patternFill>
          <bgColor theme="7" tint="0.79998168889431442"/>
        </patternFill>
      </fill>
      <border diagonalUp="0" diagonalDown="0">
        <left/>
        <right/>
      </border>
    </dxf>
    <dxf>
      <border diagonalUp="0" diagonalDown="0">
        <left/>
        <right/>
        <top style="thin">
          <color theme="7"/>
        </top>
        <bottom style="thin">
          <color theme="7"/>
        </bottom>
        <vertical/>
        <horizontal/>
      </border>
    </dxf>
    <dxf>
      <font>
        <sz val="8"/>
        <color theme="7" tint="-0.24994659260841701"/>
      </font>
      <border diagonalUp="0" diagonalDown="0">
        <left/>
        <right/>
        <top/>
        <bottom style="thin">
          <color theme="7"/>
        </bottom>
        <vertical/>
        <horizontal/>
      </border>
    </dxf>
    <dxf>
      <font>
        <sz val="8"/>
        <color theme="7" tint="-0.24994659260841701"/>
      </font>
    </dxf>
  </dxfs>
  <tableStyles count="2" defaultTableStyle="TableStyleMedium2" defaultPivotStyle="PivotStyleLight16">
    <tableStyle name="Table Style 1" pivot="0" count="4" xr9:uid="{00000000-0011-0000-FFFF-FFFF00000000}">
      <tableStyleElement type="wholeTable" dxfId="486"/>
      <tableStyleElement type="headerRow" dxfId="485"/>
      <tableStyleElement type="totalRow" dxfId="484"/>
      <tableStyleElement type="firstRowStripe" dxfId="483"/>
    </tableStyle>
    <tableStyle name="Table Style 2" pivot="0" count="9" xr9:uid="{D5B1AC29-DAF3-8B4C-8E1F-230C7A8E2DF7}">
      <tableStyleElement type="headerRow" dxfId="482"/>
      <tableStyleElement type="totalRow" dxfId="481"/>
      <tableStyleElement type="firstColumn" dxfId="480"/>
      <tableStyleElement type="lastColumn" dxfId="479"/>
      <tableStyleElement type="firstRowStripe" dxfId="478"/>
      <tableStyleElement type="secondRowStripe" dxfId="477"/>
      <tableStyleElement type="firstColumnStripe" dxfId="476"/>
      <tableStyleElement type="secondColumnStripe" dxfId="475"/>
      <tableStyleElement type="firstHeaderCell" dxfId="474"/>
    </tableStyle>
  </tableStyles>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EAEAEA"/>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7795CB"/>
      <rgbColor rgb="00333333"/>
    </indexedColors>
    <mruColors>
      <color rgb="FF00B639"/>
      <color rgb="FFFF5C00"/>
      <color rgb="FFFCD400"/>
      <color rgb="FFA6D9B5"/>
      <color rgb="FFFFFFFF"/>
      <color rgb="FF004A42"/>
      <color rgb="FF04440E"/>
      <color rgb="FFECEFF5"/>
      <color rgb="FF003600"/>
      <color rgb="FF252F5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6668567170977453"/>
          <c:y val="8.8235294117647065E-2"/>
          <c:w val="0.69760414571766949"/>
          <c:h val="0.77693952128226063"/>
        </c:manualLayout>
      </c:layout>
      <c:barChart>
        <c:barDir val="bar"/>
        <c:grouping val="clustered"/>
        <c:varyColors val="0"/>
        <c:ser>
          <c:idx val="0"/>
          <c:order val="0"/>
          <c:tx>
            <c:strRef>
              <c:f>'Income and Expenditure Report'!$D$15</c:f>
              <c:strCache>
                <c:ptCount val="1"/>
                <c:pt idx="0">
                  <c:v>Amount</c:v>
                </c:pt>
              </c:strCache>
            </c:strRef>
          </c:tx>
          <c:spPr>
            <a:gradFill flip="none" rotWithShape="1">
              <a:gsLst>
                <a:gs pos="0">
                  <a:schemeClr val="accent3">
                    <a:shade val="30000"/>
                    <a:satMod val="115000"/>
                  </a:schemeClr>
                </a:gs>
                <a:gs pos="50000">
                  <a:schemeClr val="accent3">
                    <a:shade val="67500"/>
                    <a:satMod val="115000"/>
                  </a:schemeClr>
                </a:gs>
                <a:gs pos="100000">
                  <a:schemeClr val="accent3">
                    <a:shade val="100000"/>
                    <a:satMod val="115000"/>
                  </a:schemeClr>
                </a:gs>
              </a:gsLst>
              <a:lin ang="5400000" scaled="1"/>
              <a:tileRect/>
            </a:gradFill>
            <a:ln w="25400" cap="rnd" cmpd="sng" algn="ctr">
              <a:solidFill>
                <a:schemeClr val="accent3">
                  <a:shade val="50000"/>
                </a:schemeClr>
              </a:solidFill>
              <a:prstDash val="solid"/>
            </a:ln>
            <a:effectLst/>
          </c:spPr>
          <c:invertIfNegative val="0"/>
          <c:cat>
            <c:strRef>
              <c:f>'Income and Expenditure Report'!$C$16:$C$25</c:f>
              <c:strCache>
                <c:ptCount val="7"/>
                <c:pt idx="0">
                  <c:v>Break/O-Week</c:v>
                </c:pt>
                <c:pt idx="1">
                  <c:v>Week 1-2</c:v>
                </c:pt>
                <c:pt idx="2">
                  <c:v>Weeks 3-4</c:v>
                </c:pt>
                <c:pt idx="3">
                  <c:v>Weeks 5-6</c:v>
                </c:pt>
                <c:pt idx="4">
                  <c:v>Weeks 7-8</c:v>
                </c:pt>
                <c:pt idx="5">
                  <c:v>Weeks 9-10</c:v>
                </c:pt>
                <c:pt idx="6">
                  <c:v>Exam Period</c:v>
                </c:pt>
              </c:strCache>
            </c:strRef>
          </c:cat>
          <c:val>
            <c:numRef>
              <c:f>'Income and Expenditure Report'!$D$16:$D$25</c:f>
              <c:numCache>
                <c:formatCode>"$"#,##0.00</c:formatCode>
                <c:ptCount val="10"/>
                <c:pt idx="0">
                  <c:v>12</c:v>
                </c:pt>
                <c:pt idx="1">
                  <c:v>2</c:v>
                </c:pt>
                <c:pt idx="2">
                  <c:v>6</c:v>
                </c:pt>
                <c:pt idx="3">
                  <c:v>9</c:v>
                </c:pt>
                <c:pt idx="4">
                  <c:v>10</c:v>
                </c:pt>
                <c:pt idx="5">
                  <c:v>0.5</c:v>
                </c:pt>
              </c:numCache>
            </c:numRef>
          </c:val>
          <c:extLst>
            <c:ext xmlns:c16="http://schemas.microsoft.com/office/drawing/2014/chart" uri="{C3380CC4-5D6E-409C-BE32-E72D297353CC}">
              <c16:uniqueId val="{00000000-6837-734B-9D2E-4CDC6D812BF1}"/>
            </c:ext>
          </c:extLst>
        </c:ser>
        <c:dLbls>
          <c:showLegendKey val="0"/>
          <c:showVal val="0"/>
          <c:showCatName val="0"/>
          <c:showSerName val="0"/>
          <c:showPercent val="0"/>
          <c:showBubbleSize val="0"/>
        </c:dLbls>
        <c:gapWidth val="100"/>
        <c:axId val="1164945679"/>
        <c:axId val="1164200495"/>
      </c:barChart>
      <c:catAx>
        <c:axId val="1164945679"/>
        <c:scaling>
          <c:orientation val="minMax"/>
        </c:scaling>
        <c:delete val="0"/>
        <c:axPos val="l"/>
        <c:numFmt formatCode="General" sourceLinked="1"/>
        <c:majorTickMark val="none"/>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chemeClr val="tx2"/>
                </a:solidFill>
                <a:latin typeface="+mn-lt"/>
                <a:ea typeface="+mn-ea"/>
                <a:cs typeface="+mn-cs"/>
              </a:defRPr>
            </a:pPr>
            <a:endParaRPr lang="en-US"/>
          </a:p>
        </c:txPr>
        <c:crossAx val="1164200495"/>
        <c:crosses val="autoZero"/>
        <c:auto val="1"/>
        <c:lblAlgn val="ctr"/>
        <c:lblOffset val="100"/>
        <c:noMultiLvlLbl val="0"/>
      </c:catAx>
      <c:valAx>
        <c:axId val="1164200495"/>
        <c:scaling>
          <c:orientation val="minMax"/>
        </c:scaling>
        <c:delete val="0"/>
        <c:axPos val="b"/>
        <c:majorGridlines>
          <c:spPr>
            <a:ln w="9525" cap="flat" cmpd="sng" algn="ctr">
              <a:solidFill>
                <a:schemeClr val="tx2">
                  <a:lumMod val="15000"/>
                  <a:lumOff val="85000"/>
                </a:schemeClr>
              </a:solidFill>
              <a:round/>
            </a:ln>
            <a:effectLst/>
          </c:spPr>
        </c:majorGridlines>
        <c:numFmt formatCode="&quot;$&quot;#,##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1164945679"/>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6107865102393618"/>
          <c:y val="9.3221533873284135E-2"/>
          <c:w val="0.70321122780641387"/>
          <c:h val="0.77195327998019159"/>
        </c:manualLayout>
      </c:layout>
      <c:barChart>
        <c:barDir val="bar"/>
        <c:grouping val="clustered"/>
        <c:varyColors val="0"/>
        <c:ser>
          <c:idx val="0"/>
          <c:order val="0"/>
          <c:tx>
            <c:strRef>
              <c:f>'Income and Expenditure Report'!$D$15</c:f>
              <c:strCache>
                <c:ptCount val="1"/>
                <c:pt idx="0">
                  <c:v>Amount</c:v>
                </c:pt>
              </c:strCache>
            </c:strRef>
          </c:tx>
          <c:spPr>
            <a:gradFill flip="none" rotWithShape="1">
              <a:gsLst>
                <a:gs pos="0">
                  <a:schemeClr val="accent3">
                    <a:shade val="30000"/>
                    <a:satMod val="115000"/>
                  </a:schemeClr>
                </a:gs>
                <a:gs pos="50000">
                  <a:schemeClr val="accent3">
                    <a:shade val="67500"/>
                    <a:satMod val="115000"/>
                  </a:schemeClr>
                </a:gs>
                <a:gs pos="100000">
                  <a:schemeClr val="accent3">
                    <a:shade val="100000"/>
                    <a:satMod val="115000"/>
                  </a:schemeClr>
                </a:gs>
              </a:gsLst>
              <a:lin ang="5400000" scaled="1"/>
              <a:tileRect/>
            </a:gradFill>
            <a:ln w="25400" cap="rnd" cmpd="sng" algn="ctr">
              <a:solidFill>
                <a:schemeClr val="accent3">
                  <a:shade val="50000"/>
                </a:schemeClr>
              </a:solidFill>
              <a:prstDash val="solid"/>
            </a:ln>
            <a:effectLst/>
          </c:spPr>
          <c:invertIfNegative val="0"/>
          <c:cat>
            <c:strRef>
              <c:f>'Income and Expenditure Report'!$C$33:$C$42</c:f>
              <c:strCache>
                <c:ptCount val="7"/>
                <c:pt idx="0">
                  <c:v>Break/O-Week</c:v>
                </c:pt>
                <c:pt idx="1">
                  <c:v>Week 1-2</c:v>
                </c:pt>
                <c:pt idx="2">
                  <c:v>Weeks 3-4</c:v>
                </c:pt>
                <c:pt idx="3">
                  <c:v>Weeks 5-6</c:v>
                </c:pt>
                <c:pt idx="4">
                  <c:v>Weeks 7-8</c:v>
                </c:pt>
                <c:pt idx="5">
                  <c:v>Weeks 9-10</c:v>
                </c:pt>
                <c:pt idx="6">
                  <c:v>Exam Period</c:v>
                </c:pt>
              </c:strCache>
            </c:strRef>
          </c:cat>
          <c:val>
            <c:numRef>
              <c:f>'Income and Expenditure Report'!$D$33:$D$42</c:f>
              <c:numCache>
                <c:formatCode>"$"#,##0.00</c:formatCode>
                <c:ptCount val="10"/>
                <c:pt idx="0">
                  <c:v>50</c:v>
                </c:pt>
                <c:pt idx="1">
                  <c:v>193</c:v>
                </c:pt>
                <c:pt idx="2">
                  <c:v>67</c:v>
                </c:pt>
                <c:pt idx="3">
                  <c:v>28</c:v>
                </c:pt>
              </c:numCache>
            </c:numRef>
          </c:val>
          <c:extLst>
            <c:ext xmlns:c16="http://schemas.microsoft.com/office/drawing/2014/chart" uri="{C3380CC4-5D6E-409C-BE32-E72D297353CC}">
              <c16:uniqueId val="{00000000-97F0-5C4C-AD2A-315600BD8FEB}"/>
            </c:ext>
          </c:extLst>
        </c:ser>
        <c:dLbls>
          <c:showLegendKey val="0"/>
          <c:showVal val="0"/>
          <c:showCatName val="0"/>
          <c:showSerName val="0"/>
          <c:showPercent val="0"/>
          <c:showBubbleSize val="0"/>
        </c:dLbls>
        <c:gapWidth val="100"/>
        <c:axId val="1164945679"/>
        <c:axId val="1164200495"/>
      </c:barChart>
      <c:catAx>
        <c:axId val="1164945679"/>
        <c:scaling>
          <c:orientation val="minMax"/>
        </c:scaling>
        <c:delete val="0"/>
        <c:axPos val="l"/>
        <c:numFmt formatCode="General" sourceLinked="1"/>
        <c:majorTickMark val="none"/>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chemeClr val="tx2"/>
                </a:solidFill>
                <a:latin typeface="+mn-lt"/>
                <a:ea typeface="+mn-ea"/>
                <a:cs typeface="+mn-cs"/>
              </a:defRPr>
            </a:pPr>
            <a:endParaRPr lang="en-US"/>
          </a:p>
        </c:txPr>
        <c:crossAx val="1164200495"/>
        <c:crosses val="autoZero"/>
        <c:auto val="1"/>
        <c:lblAlgn val="ctr"/>
        <c:lblOffset val="100"/>
        <c:noMultiLvlLbl val="0"/>
      </c:catAx>
      <c:valAx>
        <c:axId val="1164200495"/>
        <c:scaling>
          <c:orientation val="minMax"/>
        </c:scaling>
        <c:delete val="0"/>
        <c:axPos val="b"/>
        <c:majorGridlines>
          <c:spPr>
            <a:ln w="9525" cap="flat" cmpd="sng" algn="ctr">
              <a:solidFill>
                <a:schemeClr val="tx2">
                  <a:lumMod val="15000"/>
                  <a:lumOff val="85000"/>
                </a:schemeClr>
              </a:solidFill>
              <a:round/>
            </a:ln>
            <a:effectLst/>
          </c:spPr>
        </c:majorGridlines>
        <c:numFmt formatCode="&quot;$&quot;#,##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1164945679"/>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0">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2.xml><?xml version="1.0" encoding="utf-8"?>
<cs:chartStyle xmlns:cs="http://schemas.microsoft.com/office/drawing/2012/chartStyle" xmlns:a="http://schemas.openxmlformats.org/drawingml/2006/main" id="220">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5</xdr:col>
      <xdr:colOff>262758</xdr:colOff>
      <xdr:row>12</xdr:row>
      <xdr:rowOff>379541</xdr:rowOff>
    </xdr:from>
    <xdr:to>
      <xdr:col>14</xdr:col>
      <xdr:colOff>437932</xdr:colOff>
      <xdr:row>27</xdr:row>
      <xdr:rowOff>145977</xdr:rowOff>
    </xdr:to>
    <xdr:graphicFrame macro="">
      <xdr:nvGraphicFramePr>
        <xdr:cNvPr id="4" name="Chart 3">
          <a:extLst>
            <a:ext uri="{FF2B5EF4-FFF2-40B4-BE49-F238E27FC236}">
              <a16:creationId xmlns:a16="http://schemas.microsoft.com/office/drawing/2014/main" id="{821D746F-9BD7-364E-9B04-C052234A4C2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204367</xdr:colOff>
      <xdr:row>29</xdr:row>
      <xdr:rowOff>379540</xdr:rowOff>
    </xdr:from>
    <xdr:to>
      <xdr:col>14</xdr:col>
      <xdr:colOff>452529</xdr:colOff>
      <xdr:row>43</xdr:row>
      <xdr:rowOff>189770</xdr:rowOff>
    </xdr:to>
    <xdr:graphicFrame macro="">
      <xdr:nvGraphicFramePr>
        <xdr:cNvPr id="6" name="Chart 5">
          <a:extLst>
            <a:ext uri="{FF2B5EF4-FFF2-40B4-BE49-F238E27FC236}">
              <a16:creationId xmlns:a16="http://schemas.microsoft.com/office/drawing/2014/main" id="{D955405C-02A6-F349-B767-0C0100204E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0.03624</cdr:x>
      <cdr:y>0.88029</cdr:y>
    </cdr:from>
    <cdr:to>
      <cdr:x>0.25206</cdr:x>
      <cdr:y>1</cdr:y>
    </cdr:to>
    <cdr:sp macro="" textlink="">
      <cdr:nvSpPr>
        <cdr:cNvPr id="2" name="TextBox 1">
          <a:extLst xmlns:a="http://schemas.openxmlformats.org/drawingml/2006/main">
            <a:ext uri="{FF2B5EF4-FFF2-40B4-BE49-F238E27FC236}">
              <a16:creationId xmlns:a16="http://schemas.microsoft.com/office/drawing/2014/main" id="{547C7A8F-25E1-3B49-A041-89EE81762C07}"/>
            </a:ext>
          </a:extLst>
        </cdr:cNvPr>
        <cdr:cNvSpPr txBox="1"/>
      </cdr:nvSpPr>
      <cdr:spPr>
        <a:xfrm xmlns:a="http://schemas.openxmlformats.org/drawingml/2006/main">
          <a:off x="321150" y="3225405"/>
          <a:ext cx="1912299" cy="4386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1800">
              <a:solidFill>
                <a:srgbClr val="00B050"/>
              </a:solidFill>
            </a:rPr>
            <a:t>EXPENDITURE</a:t>
          </a:r>
        </a:p>
      </cdr:txBody>
    </cdr:sp>
  </cdr:relSizeAnchor>
</c:userShapes>
</file>

<file path=xl/drawings/drawing3.xml><?xml version="1.0" encoding="utf-8"?>
<c:userShapes xmlns:c="http://schemas.openxmlformats.org/drawingml/2006/chart">
  <cdr:relSizeAnchor xmlns:cdr="http://schemas.openxmlformats.org/drawingml/2006/chartDrawing">
    <cdr:from>
      <cdr:x>0.0702</cdr:x>
      <cdr:y>0.88029</cdr:y>
    </cdr:from>
    <cdr:to>
      <cdr:x>0.23632</cdr:x>
      <cdr:y>1</cdr:y>
    </cdr:to>
    <cdr:sp macro="" textlink="">
      <cdr:nvSpPr>
        <cdr:cNvPr id="2" name="TextBox 1">
          <a:extLst xmlns:a="http://schemas.openxmlformats.org/drawingml/2006/main">
            <a:ext uri="{FF2B5EF4-FFF2-40B4-BE49-F238E27FC236}">
              <a16:creationId xmlns:a16="http://schemas.microsoft.com/office/drawing/2014/main" id="{207FDBFB-9FBD-FF46-B50A-0D429325939A}"/>
            </a:ext>
          </a:extLst>
        </cdr:cNvPr>
        <cdr:cNvSpPr txBox="1"/>
      </cdr:nvSpPr>
      <cdr:spPr>
        <a:xfrm xmlns:a="http://schemas.openxmlformats.org/drawingml/2006/main">
          <a:off x="620111" y="3327692"/>
          <a:ext cx="1467361" cy="45252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800">
              <a:solidFill>
                <a:srgbClr val="00B050"/>
              </a:solidFill>
            </a:rPr>
            <a:t>INCOME</a:t>
          </a:r>
        </a:p>
      </cdr:txBody>
    </cdr:sp>
  </cdr:relSizeAnchor>
</c:userShape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A9F2E06E-F2B4-694F-8AA6-686641A86B93}" name="Table179" displayName="Table179" ref="C15:D26" totalsRowCount="1" headerRowDxfId="473">
  <autoFilter ref="C15:D25" xr:uid="{739B8DFB-242C-A347-9BCE-04ED6618FF9E}">
    <filterColumn colId="0" hiddenButton="1"/>
    <filterColumn colId="1" hiddenButton="1"/>
  </autoFilter>
  <tableColumns count="2">
    <tableColumn id="1" xr3:uid="{F2259417-9F4B-8A42-8461-45E9B17810B2}" name="Category" totalsRowLabel="Total" totalsRowDxfId="3"/>
    <tableColumn id="5" xr3:uid="{1F84616B-4188-694F-B5D9-17010C04A07A}" name="Amount" totalsRowFunction="sum" totalsRowDxfId="2"/>
  </tableColumns>
  <tableStyleInfo name="TableStyleLight19"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B85EEEAB-41A7-7448-9FD0-20FFB9D2910C}" name="Table152346" displayName="Table152346" ref="B186:G202" totalsRowCount="1" headerRowDxfId="426">
  <autoFilter ref="B186:G201" xr:uid="{8A60188F-90FB-B444-9574-B473461701E0}">
    <filterColumn colId="0" hiddenButton="1"/>
    <filterColumn colId="1" hiddenButton="1"/>
    <filterColumn colId="2" hiddenButton="1"/>
    <filterColumn colId="3" hiddenButton="1"/>
    <filterColumn colId="4" hiddenButton="1"/>
    <filterColumn colId="5" hiddenButton="1"/>
  </autoFilter>
  <tableColumns count="6">
    <tableColumn id="1" xr3:uid="{64925D89-C61B-B247-B244-60ABCD1EB062}" name="Date" totalsRowLabel="Total" totalsRowDxfId="425"/>
    <tableColumn id="2" xr3:uid="{0630D6B0-BEA4-6642-BE77-47C33B51160A}" name="Qty" totalsRowDxfId="424"/>
    <tableColumn id="3" xr3:uid="{26D500BF-3E15-F54A-A95E-3F731BDCB66A}" name="Item" totalsRowDxfId="423"/>
    <tableColumn id="4" xr3:uid="{4AE3A25A-1937-4945-9163-58B38FE3ADDD}" name="Description" totalsRowDxfId="422"/>
    <tableColumn id="5" xr3:uid="{1747AEC2-E67E-C640-829F-7A711E02D8F9}" name="Paid by" totalsRowDxfId="421"/>
    <tableColumn id="6" xr3:uid="{FE6088BD-AEB0-854E-A86C-CF5790B528F4}" name="Cost" totalsRowFunction="sum" totalsRowDxfId="420"/>
  </tableColumns>
  <tableStyleInfo name="TableStyleLight19"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1160B00A-016C-F147-84E6-D5BE7517B42D}" name="Table152347" displayName="Table152347" ref="B211:G227" totalsRowCount="1" headerRowDxfId="419">
  <autoFilter ref="B211:G226" xr:uid="{E3CA2084-FD74-084E-B777-55B32527A90B}">
    <filterColumn colId="0" hiddenButton="1"/>
    <filterColumn colId="1" hiddenButton="1"/>
    <filterColumn colId="2" hiddenButton="1"/>
    <filterColumn colId="3" hiddenButton="1"/>
    <filterColumn colId="4" hiddenButton="1"/>
    <filterColumn colId="5" hiddenButton="1"/>
  </autoFilter>
  <tableColumns count="6">
    <tableColumn id="1" xr3:uid="{BC296BC3-B5C4-BF41-95AC-D5EBEC5784B2}" name="Date" totalsRowLabel="Total" totalsRowDxfId="418"/>
    <tableColumn id="2" xr3:uid="{9E3C1C0B-B8C3-8E45-9918-396E4E527839}" name="Qty" totalsRowDxfId="417"/>
    <tableColumn id="3" xr3:uid="{0642DF38-E5B4-9C49-8E3D-9F5C1CB2122F}" name="Item" totalsRowDxfId="416"/>
    <tableColumn id="4" xr3:uid="{97103A8C-1D59-A947-B0C4-9FDFE9248DB8}" name="Description" totalsRowDxfId="415"/>
    <tableColumn id="5" xr3:uid="{83CE7CBA-878C-7F4A-A3AB-43DA02022F9A}" name="Paid by" totalsRowDxfId="414"/>
    <tableColumn id="6" xr3:uid="{B290DBFE-DF42-8A46-AF38-6A6697E5358D}" name="Cost" totalsRowFunction="sum" totalsRowDxfId="413"/>
  </tableColumns>
  <tableStyleInfo name="TableStyleLight19"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59219113-5224-CB40-AD8E-B2A372DD1AF3}" name="Table152348" displayName="Table152348" ref="B236:G252" totalsRowCount="1" headerRowDxfId="412">
  <autoFilter ref="B236:G251" xr:uid="{2CC22DB8-7B55-1D4C-BB70-C83123B836A2}">
    <filterColumn colId="0" hiddenButton="1"/>
    <filterColumn colId="1" hiddenButton="1"/>
    <filterColumn colId="2" hiddenButton="1"/>
    <filterColumn colId="3" hiddenButton="1"/>
    <filterColumn colId="4" hiddenButton="1"/>
    <filterColumn colId="5" hiddenButton="1"/>
  </autoFilter>
  <tableColumns count="6">
    <tableColumn id="1" xr3:uid="{D6A9FEC6-D97B-7A48-B634-702947C142DF}" name="Date" totalsRowLabel="Total" totalsRowDxfId="411"/>
    <tableColumn id="2" xr3:uid="{E08382BC-CCAF-2E4B-A92F-9AA8284A3080}" name="Qty" totalsRowDxfId="410"/>
    <tableColumn id="3" xr3:uid="{EA3A42B1-FA4B-6F4F-B5E7-BE0727FB1464}" name="Item" totalsRowDxfId="409"/>
    <tableColumn id="4" xr3:uid="{0A892D56-3E86-B040-97C9-B63E8747C491}" name="Description" totalsRowDxfId="408"/>
    <tableColumn id="5" xr3:uid="{C6767BDC-66F1-FC48-BE8B-481A1B842CC4}" name="Paid by" totalsRowDxfId="407"/>
    <tableColumn id="6" xr3:uid="{25AC43CC-D633-7246-B2A1-9C9CBDBC0FC7}" name="Cost" totalsRowFunction="sum" totalsRowDxfId="406"/>
  </tableColumns>
  <tableStyleInfo name="TableStyleLight19"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8" xr:uid="{16E446DA-5814-2041-A4EF-CC6485851BFE}" name="Table152349" displayName="Table152349" ref="B261:G277" totalsRowCount="1" headerRowDxfId="405">
  <autoFilter ref="B261:G276" xr:uid="{3B658B33-272C-9F45-9835-CD5B0CB6757D}">
    <filterColumn colId="0" hiddenButton="1"/>
    <filterColumn colId="1" hiddenButton="1"/>
    <filterColumn colId="2" hiddenButton="1"/>
    <filterColumn colId="3" hiddenButton="1"/>
    <filterColumn colId="4" hiddenButton="1"/>
    <filterColumn colId="5" hiddenButton="1"/>
  </autoFilter>
  <tableColumns count="6">
    <tableColumn id="1" xr3:uid="{9CE673F9-3658-B244-96AD-07D18D475CBA}" name="Date" totalsRowLabel="Total" totalsRowDxfId="404"/>
    <tableColumn id="2" xr3:uid="{031AE3A2-5F22-3F4F-A941-C424C372994B}" name="Qty" totalsRowDxfId="403"/>
    <tableColumn id="3" xr3:uid="{F223101B-3641-3742-ABB9-554AEDD0AA7A}" name="Item" totalsRowDxfId="402"/>
    <tableColumn id="4" xr3:uid="{FF6D2C1F-9E91-7B49-8AD0-4761FEEE256E}" name="Description" totalsRowDxfId="401"/>
    <tableColumn id="5" xr3:uid="{E1038D42-D0B7-F54B-9D73-C9E8B6F78A2C}" name="Paid by" totalsRowDxfId="400"/>
    <tableColumn id="6" xr3:uid="{4511151E-6938-8B47-A90C-D366A5CBC511}" name="Cost" totalsRowFunction="sum" totalsRowDxfId="399"/>
  </tableColumns>
  <tableStyleInfo name="TableStyleLight19"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9" xr:uid="{2F8FC9A1-8B6D-D343-8980-BCCB9DF4C842}" name="Table15234950" displayName="Table15234950" ref="B286:G302" totalsRowCount="1" headerRowDxfId="398">
  <autoFilter ref="B286:G301" xr:uid="{CB537720-79D2-DE42-AB4B-F9E6E19F7C9F}">
    <filterColumn colId="0" hiddenButton="1"/>
    <filterColumn colId="1" hiddenButton="1"/>
    <filterColumn colId="2" hiddenButton="1"/>
    <filterColumn colId="3" hiddenButton="1"/>
    <filterColumn colId="4" hiddenButton="1"/>
    <filterColumn colId="5" hiddenButton="1"/>
  </autoFilter>
  <tableColumns count="6">
    <tableColumn id="1" xr3:uid="{E18385D7-8124-FD48-B37D-7B4D4B7B6D0F}" name="Date" totalsRowLabel="Total" totalsRowDxfId="397"/>
    <tableColumn id="2" xr3:uid="{63FACBBE-1C6D-DA4C-87A7-F999FBB3A0A5}" name="Qty" totalsRowDxfId="396"/>
    <tableColumn id="3" xr3:uid="{E3550641-8323-E242-9625-D68F8A636F06}" name="Item" totalsRowDxfId="395"/>
    <tableColumn id="4" xr3:uid="{E83A6B73-89BB-584C-82F1-B42EEF2BDA56}" name="Description" totalsRowDxfId="394"/>
    <tableColumn id="5" xr3:uid="{D3579CD0-EAA6-5E4C-B94D-E09A85808FE3}" name="Paid by" totalsRowDxfId="393"/>
    <tableColumn id="6" xr3:uid="{F286DA08-FF31-D948-BE2A-CA7460A19171}" name="Cost" totalsRowFunction="sum" totalsRowDxfId="392"/>
  </tableColumns>
  <tableStyleInfo name="TableStyleLight19"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97EAFBD2-A91D-744D-AFF6-16A6DEB03442}" name="Table17" displayName="Table17" ref="K11:O27" totalsRowCount="1" headerRowDxfId="470">
  <autoFilter ref="K11:O26" xr:uid="{A648A892-1FFD-C243-8FD4-5BA8F0664847}">
    <filterColumn colId="0" hiddenButton="1"/>
    <filterColumn colId="1" hiddenButton="1"/>
    <filterColumn colId="2" hiddenButton="1"/>
    <filterColumn colId="3" hiddenButton="1"/>
    <filterColumn colId="4" hiddenButton="1"/>
  </autoFilter>
  <tableColumns count="5">
    <tableColumn id="1" xr3:uid="{A960EF9F-F88A-0743-8AB8-461C2DAD2EB1}" name="Date" totalsRowLabel="Total" totalsRowDxfId="320"/>
    <tableColumn id="2" xr3:uid="{CC6BDDA4-37BC-5B46-AB22-D627A636BE3E}" name="Qty" totalsRowDxfId="319"/>
    <tableColumn id="3" xr3:uid="{36FDA07D-949C-0C43-B800-A0946FBB95D9}" name="Item" totalsRowDxfId="318"/>
    <tableColumn id="4" xr3:uid="{95C425A5-386B-3247-88B5-E9FE1792A1C6}" name="Description" totalsRowDxfId="317"/>
    <tableColumn id="5" xr3:uid="{180A71E7-A78E-F842-B8D5-310463479D0E}" name="Amount" totalsRowFunction="sum" totalsRowDxfId="316"/>
  </tableColumns>
  <tableStyleInfo name="TableStyleLight19"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1A0F9D73-DEC9-B24D-80BC-B563F47DF1E1}" name="Table1812" displayName="Table1812" ref="K36:O52" totalsRowCount="1" headerRowDxfId="469">
  <autoFilter ref="K36:O51" xr:uid="{6C5635D4-99EF-0349-BF5A-B92E14021C3D}">
    <filterColumn colId="0" hiddenButton="1"/>
    <filterColumn colId="1" hiddenButton="1"/>
    <filterColumn colId="2" hiddenButton="1"/>
    <filterColumn colId="3" hiddenButton="1"/>
    <filterColumn colId="4" hiddenButton="1"/>
  </autoFilter>
  <tableColumns count="5">
    <tableColumn id="1" xr3:uid="{63150B5B-CB2C-AF49-A651-67CE0C9DB116}" name="Date" totalsRowLabel="Total" totalsRowDxfId="325"/>
    <tableColumn id="2" xr3:uid="{3B08317B-1F60-E343-AC96-EDE782760326}" name="Qty" totalsRowDxfId="324"/>
    <tableColumn id="3" xr3:uid="{5239BE84-202C-3344-9D75-05A4515A5FBA}" name="Item" totalsRowDxfId="323"/>
    <tableColumn id="4" xr3:uid="{055D35A1-ED06-A34B-AD84-69DFB1ABA794}" name="Description" totalsRowDxfId="322"/>
    <tableColumn id="5" xr3:uid="{7F038033-3DBE-1E4D-93F3-93FF63E11A9F}" name="Amount" totalsRowFunction="sum" totalsRowDxfId="321"/>
  </tableColumns>
  <tableStyleInfo name="TableStyleLight19"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2" xr:uid="{699F2532-DD7B-174F-8681-C689D57C3FB2}" name="Table181263" displayName="Table181263" ref="K61:O77" totalsRowCount="1" headerRowDxfId="385">
  <autoFilter ref="K61:O76" xr:uid="{5E14F2FF-BAFA-8242-86CE-75AB378A5DC7}">
    <filterColumn colId="0" hiddenButton="1"/>
    <filterColumn colId="1" hiddenButton="1"/>
    <filterColumn colId="2" hiddenButton="1"/>
    <filterColumn colId="3" hiddenButton="1"/>
    <filterColumn colId="4" hiddenButton="1"/>
  </autoFilter>
  <tableColumns count="5">
    <tableColumn id="1" xr3:uid="{571609C3-7956-A542-A169-7F805740EF76}" name="Date" totalsRowLabel="Total" totalsRowDxfId="383"/>
    <tableColumn id="2" xr3:uid="{6A743590-05C4-4C44-83EB-D05B3B1873A6}" name="Qty" totalsRowDxfId="382"/>
    <tableColumn id="3" xr3:uid="{2320C08D-0589-AC4B-B893-2CC44E210F08}" name="Item" totalsRowDxfId="381"/>
    <tableColumn id="4" xr3:uid="{F40BAB4E-D90C-9B4A-8AEE-805E247D01C0}" name="Description" totalsRowDxfId="380"/>
    <tableColumn id="5" xr3:uid="{2791DB17-B7D8-6B4E-B7BC-838FA84CF83E}" name="Amount" totalsRowFunction="sum" totalsRowDxfId="379"/>
  </tableColumns>
  <tableStyleInfo name="TableStyleLight19"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3" xr:uid="{01624A6D-E769-0748-A03D-FD2B01389681}" name="Table181264" displayName="Table181264" ref="K86:O102" totalsRowCount="1" headerRowDxfId="384">
  <autoFilter ref="K86:O101" xr:uid="{83A5BAAF-0BB4-DF45-8341-0F4D4A359333}">
    <filterColumn colId="0" hiddenButton="1"/>
    <filterColumn colId="1" hiddenButton="1"/>
    <filterColumn colId="2" hiddenButton="1"/>
    <filterColumn colId="3" hiddenButton="1"/>
    <filterColumn colId="4" hiddenButton="1"/>
  </autoFilter>
  <tableColumns count="5">
    <tableColumn id="1" xr3:uid="{89D8007E-DD27-CE4B-8107-2A2555C80D5D}" name="Date" totalsRowLabel="Total" totalsRowDxfId="378"/>
    <tableColumn id="2" xr3:uid="{6857B425-D0C4-F346-959E-02582946D5FD}" name="Qty" totalsRowDxfId="377"/>
    <tableColumn id="3" xr3:uid="{3612731B-2CA7-C946-B4AD-40B5923F192C}" name="Item" totalsRowDxfId="376"/>
    <tableColumn id="4" xr3:uid="{4D084281-4CD6-6E4F-BD8A-6899F0D52E43}" name="Description" totalsRowDxfId="375"/>
    <tableColumn id="5" xr3:uid="{D92EECD3-EFFD-DD42-8D97-E98A9B9BA42D}" name="Amount" totalsRowFunction="sum" totalsRowDxfId="374"/>
  </tableColumns>
  <tableStyleInfo name="TableStyleLight19"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4" xr:uid="{A3798B41-02A8-A644-8119-8C31790BA1FC}" name="Table18126465" displayName="Table18126465" ref="K111:O127" totalsRowCount="1" headerRowDxfId="373">
  <autoFilter ref="K111:O126" xr:uid="{286899F6-A16F-1647-9385-78445C3D0164}">
    <filterColumn colId="0" hiddenButton="1"/>
    <filterColumn colId="1" hiddenButton="1"/>
    <filterColumn colId="2" hiddenButton="1"/>
    <filterColumn colId="3" hiddenButton="1"/>
    <filterColumn colId="4" hiddenButton="1"/>
  </autoFilter>
  <tableColumns count="5">
    <tableColumn id="1" xr3:uid="{FA1584C9-01EF-B046-A336-DAEBFB5E9F26}" name="Date" totalsRowLabel="Total" totalsRowDxfId="372"/>
    <tableColumn id="2" xr3:uid="{D029C934-9470-844F-B31E-21B9ED3B8F63}" name="Qty" totalsRowDxfId="371"/>
    <tableColumn id="3" xr3:uid="{AA9D5C87-4BE3-8C4F-902F-1ADF66A74FC5}" name="Item" totalsRowDxfId="370"/>
    <tableColumn id="4" xr3:uid="{CE125820-02D9-5C4D-8CB1-5E4A012DF639}" name="Description" totalsRowDxfId="369"/>
    <tableColumn id="5" xr3:uid="{B983C9BB-A8CF-4643-899F-A185BC186274}" name="Amount" totalsRowFunction="sum" totalsRowDxfId="368"/>
  </tableColumns>
  <tableStyleInfo name="TableStyleLight1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4F0A6119-67C8-794C-96E5-79F3F005FC3A}" name="Table17911" displayName="Table17911" ref="C32:D43" totalsRowCount="1" headerRowDxfId="472">
  <autoFilter ref="C32:D42" xr:uid="{84880815-E10B-C843-97D7-86B11A007F4F}">
    <filterColumn colId="0" hiddenButton="1"/>
    <filterColumn colId="1" hiddenButton="1"/>
  </autoFilter>
  <tableColumns count="2">
    <tableColumn id="1" xr3:uid="{D2DA6218-4631-9648-BCA2-7704600161CB}" name="Category" totalsRowLabel="Total" totalsRowDxfId="1"/>
    <tableColumn id="5" xr3:uid="{E8EB1BDE-FB64-5247-B09F-BFF8B6B7D481}" name="Amount" totalsRowFunction="sum" totalsRowDxfId="0"/>
  </tableColumns>
  <tableStyleInfo name="TableStyleLight19"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5" xr:uid="{D0E38177-CC99-2142-AFE3-2EAFE4F25C5B}" name="Table18126466" displayName="Table18126466" ref="K136:O152" totalsRowCount="1" headerRowDxfId="367">
  <autoFilter ref="K136:O151" xr:uid="{3A9E7210-BF2F-4B41-8969-043E62F1E3D1}">
    <filterColumn colId="0" hiddenButton="1"/>
    <filterColumn colId="1" hiddenButton="1"/>
    <filterColumn colId="2" hiddenButton="1"/>
    <filterColumn colId="3" hiddenButton="1"/>
    <filterColumn colId="4" hiddenButton="1"/>
  </autoFilter>
  <tableColumns count="5">
    <tableColumn id="1" xr3:uid="{C9E8B579-3A66-4E44-89F0-2FEBE8EB0E47}" name="Date" totalsRowLabel="Total" totalsRowDxfId="366"/>
    <tableColumn id="2" xr3:uid="{E0B8D95D-03D3-9844-BA9E-FDC5EF362EFC}" name="Qty" totalsRowDxfId="365"/>
    <tableColumn id="3" xr3:uid="{6E7418DE-9E48-0B45-B2DC-E8CFAFB055E4}" name="Item" totalsRowDxfId="364"/>
    <tableColumn id="4" xr3:uid="{93F0806E-73C4-C048-87EC-B94E3264C628}" name="Description" totalsRowDxfId="363"/>
    <tableColumn id="5" xr3:uid="{27BE6028-940C-C64F-AE4F-5863660295DD}" name="Amount" totalsRowFunction="sum" totalsRowDxfId="362"/>
  </tableColumns>
  <tableStyleInfo name="TableStyleLight19"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6" xr:uid="{F95C1DD0-DCBA-E148-B1EC-0E0467269AEB}" name="Table18126467" displayName="Table18126467" ref="K161:O177" totalsRowCount="1" headerRowDxfId="361">
  <autoFilter ref="K161:O176" xr:uid="{46AAB98F-6C08-5F44-92DA-B70EB9BE2F50}">
    <filterColumn colId="0" hiddenButton="1"/>
    <filterColumn colId="1" hiddenButton="1"/>
    <filterColumn colId="2" hiddenButton="1"/>
    <filterColumn colId="3" hiddenButton="1"/>
    <filterColumn colId="4" hiddenButton="1"/>
  </autoFilter>
  <tableColumns count="5">
    <tableColumn id="1" xr3:uid="{C11DA7B3-E7DA-F44A-8E4B-27C279733B16}" name="Date" totalsRowLabel="Total" totalsRowDxfId="360"/>
    <tableColumn id="2" xr3:uid="{D67ADF48-CD95-7841-9D0C-031414FB7DC1}" name="Qty" totalsRowDxfId="359"/>
    <tableColumn id="3" xr3:uid="{86389127-AA3D-7B4C-80DE-E4515DF898F1}" name="Item" totalsRowDxfId="358"/>
    <tableColumn id="4" xr3:uid="{8C0B30CE-4665-8E4A-BD72-464ED8B68AFE}" name="Description" totalsRowDxfId="357"/>
    <tableColumn id="5" xr3:uid="{C5DF7256-F8BC-C041-ACE9-D2DDF6AAC409}" name="Amount" totalsRowFunction="sum" totalsRowDxfId="356"/>
  </tableColumns>
  <tableStyleInfo name="TableStyleLight19"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7" xr:uid="{E3373D76-D7ED-2244-86AB-48F1CBFBDAD5}" name="Table18126468" displayName="Table18126468" ref="K186:O202" totalsRowCount="1" headerRowDxfId="355">
  <autoFilter ref="K186:O201" xr:uid="{D04302BB-D8BE-A847-A5FD-A5EA4D75CF0B}">
    <filterColumn colId="0" hiddenButton="1"/>
    <filterColumn colId="1" hiddenButton="1"/>
    <filterColumn colId="2" hiddenButton="1"/>
    <filterColumn colId="3" hiddenButton="1"/>
    <filterColumn colId="4" hiddenButton="1"/>
  </autoFilter>
  <tableColumns count="5">
    <tableColumn id="1" xr3:uid="{30D4D64F-5450-3445-9D0C-707B5A3E6980}" name="Date" totalsRowLabel="Total" totalsRowDxfId="354"/>
    <tableColumn id="2" xr3:uid="{06C98A4B-D5AC-5145-828B-B576F3C31E4D}" name="Qty" totalsRowDxfId="353"/>
    <tableColumn id="3" xr3:uid="{31987CF6-67B5-624D-90AD-D34CC24B8DD3}" name="Item" totalsRowDxfId="352"/>
    <tableColumn id="4" xr3:uid="{538EBFF2-33A7-3A4E-84E5-7D9FFF263D80}" name="Description" totalsRowDxfId="351"/>
    <tableColumn id="5" xr3:uid="{3FF49D2E-A213-E340-BF93-CC731BE1D632}" name="Amount" totalsRowFunction="sum" totalsRowDxfId="350"/>
  </tableColumns>
  <tableStyleInfo name="TableStyleLight19"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8" xr:uid="{56A9FA90-5B9C-744D-8564-EC4E5F6FE553}" name="Table18126469" displayName="Table18126469" ref="K211:O227" totalsRowCount="1" headerRowDxfId="349">
  <autoFilter ref="K211:O226" xr:uid="{8510765D-B9E1-F34A-BCC2-64709569955F}">
    <filterColumn colId="0" hiddenButton="1"/>
    <filterColumn colId="1" hiddenButton="1"/>
    <filterColumn colId="2" hiddenButton="1"/>
    <filterColumn colId="3" hiddenButton="1"/>
    <filterColumn colId="4" hiddenButton="1"/>
  </autoFilter>
  <tableColumns count="5">
    <tableColumn id="1" xr3:uid="{8AE4AF8C-24FC-9945-987A-36A8C1BA617E}" name="Date" totalsRowLabel="Total" totalsRowDxfId="348"/>
    <tableColumn id="2" xr3:uid="{4E5970EA-A2F5-2046-B09B-ED99744944D5}" name="Qty" totalsRowDxfId="347"/>
    <tableColumn id="3" xr3:uid="{EAF965CF-8358-0C4F-B76A-4AE8AD6A7C8D}" name="Item" totalsRowDxfId="346"/>
    <tableColumn id="4" xr3:uid="{77941334-15AE-0549-9D68-D4D0237EEA5A}" name="Description" totalsRowDxfId="345"/>
    <tableColumn id="5" xr3:uid="{E609E3C8-0F6A-6342-97CC-63D86F596B4C}" name="Amount" totalsRowFunction="sum" totalsRowDxfId="344"/>
  </tableColumns>
  <tableStyleInfo name="TableStyleLight19"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9" xr:uid="{6A406CDD-5056-444C-9574-F662286F96A1}" name="Table18126470" displayName="Table18126470" ref="K236:O252" totalsRowCount="1" headerRowDxfId="343">
  <autoFilter ref="K236:O251" xr:uid="{7C59B3EE-C444-3145-8745-D9897C25FA03}">
    <filterColumn colId="0" hiddenButton="1"/>
    <filterColumn colId="1" hiddenButton="1"/>
    <filterColumn colId="2" hiddenButton="1"/>
    <filterColumn colId="3" hiddenButton="1"/>
    <filterColumn colId="4" hiddenButton="1"/>
  </autoFilter>
  <tableColumns count="5">
    <tableColumn id="1" xr3:uid="{53FD4BB6-F15B-8A4A-AAAD-91A65D3C61BA}" name="Date" totalsRowLabel="Total" totalsRowDxfId="342"/>
    <tableColumn id="2" xr3:uid="{66926FAA-7EF5-BA48-8CCF-F9B328EBC15F}" name="Qty" totalsRowDxfId="341"/>
    <tableColumn id="3" xr3:uid="{35F917B4-EBD6-C14C-8466-780867075D82}" name="Item" totalsRowDxfId="340"/>
    <tableColumn id="4" xr3:uid="{0A852102-C019-8B40-B5DC-6459ECFF84AB}" name="Description" totalsRowDxfId="339"/>
    <tableColumn id="5" xr3:uid="{F1DD7B94-8DBB-6C49-A6F1-DE82858CA26A}" name="Amount" totalsRowFunction="sum" totalsRowDxfId="338"/>
  </tableColumns>
  <tableStyleInfo name="TableStyleLight19"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0" xr:uid="{BE3083BB-B455-C344-985C-129A580805BC}" name="Table18126471" displayName="Table18126471" ref="K261:O277" totalsRowCount="1" headerRowDxfId="337">
  <autoFilter ref="K261:O276" xr:uid="{341C024B-7013-D14A-9415-80CF4B9133A0}">
    <filterColumn colId="0" hiddenButton="1"/>
    <filterColumn colId="1" hiddenButton="1"/>
    <filterColumn colId="2" hiddenButton="1"/>
    <filterColumn colId="3" hiddenButton="1"/>
    <filterColumn colId="4" hiddenButton="1"/>
  </autoFilter>
  <tableColumns count="5">
    <tableColumn id="1" xr3:uid="{320415B1-57F4-CD41-8A93-0B357CF7AF0B}" name="Date" totalsRowLabel="Total" totalsRowDxfId="336"/>
    <tableColumn id="2" xr3:uid="{BA4B55A2-1071-8D47-AE23-3C012798FA2B}" name="Qty" totalsRowDxfId="335"/>
    <tableColumn id="3" xr3:uid="{AB9EDF1A-23D1-EF49-BFE1-F13CC587C54E}" name="Item" totalsRowDxfId="334"/>
    <tableColumn id="4" xr3:uid="{0451BA9B-AF1D-BA49-879A-A6AB847F8AB5}" name="Description" totalsRowDxfId="333"/>
    <tableColumn id="5" xr3:uid="{D13FEBD5-001E-1E47-A0B7-1B869163BFDB}" name="Amount" totalsRowFunction="sum" totalsRowDxfId="332"/>
  </tableColumns>
  <tableStyleInfo name="TableStyleLight19"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1" xr:uid="{271692CF-290B-494C-B61D-6FCA76A0F263}" name="Table18126472" displayName="Table18126472" ref="K286:O302" totalsRowCount="1" headerRowDxfId="331">
  <autoFilter ref="K286:O301" xr:uid="{56A38B24-EF31-E34D-B40F-E48E2A464250}">
    <filterColumn colId="0" hiddenButton="1"/>
    <filterColumn colId="1" hiddenButton="1"/>
    <filterColumn colId="2" hiddenButton="1"/>
    <filterColumn colId="3" hiddenButton="1"/>
    <filterColumn colId="4" hiddenButton="1"/>
  </autoFilter>
  <tableColumns count="5">
    <tableColumn id="1" xr3:uid="{270D2C51-525F-8443-8764-B702BCD6F94E}" name="Date" totalsRowLabel="Total" totalsRowDxfId="330"/>
    <tableColumn id="2" xr3:uid="{CEC3A13F-19D9-E947-90BD-D8CDFBE72303}" name="Qty" totalsRowDxfId="329"/>
    <tableColumn id="3" xr3:uid="{89487F3F-AB45-664D-A9AC-77E65EE5010A}" name="Item" totalsRowDxfId="328"/>
    <tableColumn id="4" xr3:uid="{E122D95B-91E7-594D-8ED9-1FFAE53DF74A}" name="Description" totalsRowDxfId="327"/>
    <tableColumn id="5" xr3:uid="{3C612C3A-1178-1041-956C-3B4967EE6C3E}" name="Amount" totalsRowFunction="sum" totalsRowDxfId="326"/>
  </tableColumns>
  <tableStyleInfo name="TableStyleLight19"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2" xr:uid="{14CA1783-1409-EF49-9AC8-9A31C7BF4B45}" name="Table1573" displayName="Table1573" ref="B11:G27" totalsRowCount="1" headerRowDxfId="315">
  <autoFilter ref="B11:G26" xr:uid="{798A852E-947A-724C-B642-93A8DA0CA37D}">
    <filterColumn colId="0" hiddenButton="1"/>
    <filterColumn colId="1" hiddenButton="1"/>
    <filterColumn colId="2" hiddenButton="1"/>
    <filterColumn colId="3" hiddenButton="1"/>
    <filterColumn colId="4" hiddenButton="1"/>
    <filterColumn colId="5" hiddenButton="1"/>
  </autoFilter>
  <tableColumns count="6">
    <tableColumn id="1" xr3:uid="{3A6C0F81-2FD1-0F4B-9CAD-8D49445EA2A7}" name="Date" totalsRowLabel="Total" totalsRowDxfId="314"/>
    <tableColumn id="2" xr3:uid="{DF7074CD-3370-3243-8F0A-52D08B706970}" name="Qty" totalsRowDxfId="313"/>
    <tableColumn id="3" xr3:uid="{D4949860-1982-6E45-B720-D67E923DEAE6}" name="Item" totalsRowDxfId="312"/>
    <tableColumn id="4" xr3:uid="{B44A86E3-005A-8F46-B18D-DE2B2AD80E41}" name="Description" totalsRowDxfId="311"/>
    <tableColumn id="5" xr3:uid="{FE270A65-52C8-9946-ADB4-32B147BFD0FD}" name="Paid by" totalsRowDxfId="310"/>
    <tableColumn id="6" xr3:uid="{6769DC83-99AA-734F-A1EE-1F480C876C9C}" name="Cost" totalsRowFunction="sum" totalsRowDxfId="309"/>
  </tableColumns>
  <tableStyleInfo name="TableStyleLight19"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3" xr:uid="{387CF795-1DA7-3842-899D-905C0329B346}" name="Table152374" displayName="Table152374" ref="B36:G52" totalsRowCount="1" headerRowDxfId="308">
  <autoFilter ref="B36:G51" xr:uid="{D89B8CDA-B83D-3840-BD32-77061C0C66C1}">
    <filterColumn colId="0" hiddenButton="1"/>
    <filterColumn colId="1" hiddenButton="1"/>
    <filterColumn colId="2" hiddenButton="1"/>
    <filterColumn colId="3" hiddenButton="1"/>
    <filterColumn colId="4" hiddenButton="1"/>
    <filterColumn colId="5" hiddenButton="1"/>
  </autoFilter>
  <tableColumns count="6">
    <tableColumn id="1" xr3:uid="{F6325691-A9C1-7449-BAA0-355ADC10D10D}" name="Date" totalsRowLabel="Total" totalsRowDxfId="307"/>
    <tableColumn id="2" xr3:uid="{9BCBE67F-10B7-8A4E-90D3-A549AF33CCA3}" name="Qty" totalsRowDxfId="306"/>
    <tableColumn id="3" xr3:uid="{D7590857-F694-D84A-B791-1B89372182AD}" name="Item" totalsRowDxfId="305"/>
    <tableColumn id="4" xr3:uid="{19AACF5E-1E70-5948-A36F-CB3A663DA54A}" name="Description" totalsRowDxfId="304"/>
    <tableColumn id="5" xr3:uid="{471B488B-2217-B649-8BB8-5DF84E9800D6}" name="Paid by" totalsRowDxfId="303"/>
    <tableColumn id="6" xr3:uid="{41DD3201-BC52-6C44-8A6E-E80189B4BB7D}" name="Cost" totalsRowFunction="sum" totalsRowDxfId="302"/>
  </tableColumns>
  <tableStyleInfo name="TableStyleLight19"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4" xr:uid="{7B58EB46-7EAC-4040-9CD6-BDA1A9E5821C}" name="Table15232475" displayName="Table15232475" ref="B61:G77" totalsRowCount="1" headerRowDxfId="301">
  <autoFilter ref="B61:G76" xr:uid="{EAB82C0F-A4AA-4D4F-AE33-24F38107B8C7}">
    <filterColumn colId="0" hiddenButton="1"/>
    <filterColumn colId="1" hiddenButton="1"/>
    <filterColumn colId="2" hiddenButton="1"/>
    <filterColumn colId="3" hiddenButton="1"/>
    <filterColumn colId="4" hiddenButton="1"/>
    <filterColumn colId="5" hiddenButton="1"/>
  </autoFilter>
  <tableColumns count="6">
    <tableColumn id="1" xr3:uid="{126A4439-843C-C141-A59C-E07706D5EC0A}" name="Date" totalsRowLabel="Total" totalsRowDxfId="300"/>
    <tableColumn id="2" xr3:uid="{CF24B376-E225-F24C-BF37-C4597F105DB6}" name="Qty" totalsRowDxfId="299"/>
    <tableColumn id="3" xr3:uid="{7E1BA674-2FCC-2C4C-A2B3-C595D6200FE3}" name="Item" totalsRowDxfId="298"/>
    <tableColumn id="4" xr3:uid="{7AD12797-DA47-8243-AFDA-AA22FAC6C146}" name="Description" totalsRowDxfId="297"/>
    <tableColumn id="5" xr3:uid="{02FD9E02-E42E-6142-B79D-66833278B1E8}" name="Paid by" totalsRowDxfId="296"/>
    <tableColumn id="6" xr3:uid="{D3628B8E-10D5-C843-A9A7-E54C3F2C65AC}" name="Cost" totalsRowFunction="sum" totalsRowDxfId="295"/>
  </tableColumns>
  <tableStyleInfo name="TableStyleLight1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92546AC1-87B3-7C4C-A94C-31BEA3C146AF}" name="Table15" displayName="Table15" ref="B11:G27" totalsRowCount="1" headerRowDxfId="471">
  <autoFilter ref="B11:G26" xr:uid="{798A852E-947A-724C-B642-93A8DA0CA37D}">
    <filterColumn colId="0" hiddenButton="1"/>
    <filterColumn colId="1" hiddenButton="1"/>
    <filterColumn colId="2" hiddenButton="1"/>
    <filterColumn colId="3" hiddenButton="1"/>
    <filterColumn colId="4" hiddenButton="1"/>
    <filterColumn colId="5" hiddenButton="1"/>
  </autoFilter>
  <tableColumns count="6">
    <tableColumn id="1" xr3:uid="{CBFB82C1-037E-7C4D-BA45-C917F23AAE2C}" name="Date" totalsRowLabel="Total" totalsRowDxfId="391"/>
    <tableColumn id="2" xr3:uid="{A94559D0-D4B4-EA4A-A62C-1CEBE1E19246}" name="Qty" totalsRowDxfId="390"/>
    <tableColumn id="3" xr3:uid="{6C9881D5-4204-C24B-9FA7-957A2ACD93C1}" name="Item" totalsRowDxfId="389"/>
    <tableColumn id="4" xr3:uid="{A844161C-0D8C-754E-AB3E-02A849B8867F}" name="Description" totalsRowDxfId="388"/>
    <tableColumn id="5" xr3:uid="{EA516C67-F716-664A-B528-DFF839420463}" name="Paid by" totalsRowDxfId="387"/>
    <tableColumn id="6" xr3:uid="{112B42DA-A92C-C14B-BEAC-01D01C2CE6F2}" name="Cost" totalsRowFunction="sum" totalsRowDxfId="386"/>
  </tableColumns>
  <tableStyleInfo name="TableStyleLight19"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5" xr:uid="{0DDD6AB7-E84A-5440-B929-F88605DFE3FE}" name="Table15234276" displayName="Table15234276" ref="B86:G102" totalsRowCount="1" headerRowDxfId="294">
  <autoFilter ref="B86:G101" xr:uid="{C5975236-2530-A94D-B1FE-3D6CE6B424E6}">
    <filterColumn colId="0" hiddenButton="1"/>
    <filterColumn colId="1" hiddenButton="1"/>
    <filterColumn colId="2" hiddenButton="1"/>
    <filterColumn colId="3" hiddenButton="1"/>
    <filterColumn colId="4" hiddenButton="1"/>
    <filterColumn colId="5" hiddenButton="1"/>
  </autoFilter>
  <tableColumns count="6">
    <tableColumn id="1" xr3:uid="{25C08720-220A-084B-B3EC-AE41D34F7561}" name="Date" totalsRowLabel="Total" totalsRowDxfId="293"/>
    <tableColumn id="2" xr3:uid="{0166D66A-1620-3F46-80E8-3EF294952409}" name="Qty" totalsRowDxfId="292"/>
    <tableColumn id="3" xr3:uid="{B8F517CE-21FA-0944-A601-C202F4AC4234}" name="Item" totalsRowDxfId="291"/>
    <tableColumn id="4" xr3:uid="{3FEDDCD3-23EE-DC40-B883-1CB2044A9D13}" name="Description" totalsRowDxfId="290"/>
    <tableColumn id="5" xr3:uid="{4BAB5F8A-DE8B-1649-A391-EF849304D095}" name="Paid by" totalsRowDxfId="289"/>
    <tableColumn id="6" xr3:uid="{D5187DE4-C4BB-1E45-AF5E-01630338E2CE}" name="Cost" totalsRowFunction="sum" totalsRowDxfId="288"/>
  </tableColumns>
  <tableStyleInfo name="TableStyleLight19"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6" xr:uid="{0AE17A10-5842-3C43-A793-834BD26557E2}" name="Table15234377" displayName="Table15234377" ref="B111:G127" totalsRowCount="1" headerRowDxfId="287">
  <autoFilter ref="B111:G126" xr:uid="{DCCAE5AF-6B80-354E-9844-183571804602}">
    <filterColumn colId="0" hiddenButton="1"/>
    <filterColumn colId="1" hiddenButton="1"/>
    <filterColumn colId="2" hiddenButton="1"/>
    <filterColumn colId="3" hiddenButton="1"/>
    <filterColumn colId="4" hiddenButton="1"/>
    <filterColumn colId="5" hiddenButton="1"/>
  </autoFilter>
  <tableColumns count="6">
    <tableColumn id="1" xr3:uid="{858DD1B1-878C-3A48-8C05-32F52EE70A0B}" name="Date" totalsRowLabel="Total" totalsRowDxfId="286"/>
    <tableColumn id="2" xr3:uid="{39892028-8532-D549-B395-E75421975673}" name="Qty" totalsRowDxfId="285"/>
    <tableColumn id="3" xr3:uid="{56F451ED-FB26-2C46-BE44-C00F27E92FB8}" name="Item" totalsRowDxfId="284"/>
    <tableColumn id="4" xr3:uid="{CE80EE31-31CD-9848-A34A-4538EFFFF6F0}" name="Description" totalsRowDxfId="283"/>
    <tableColumn id="5" xr3:uid="{85969C0A-D6CC-A142-A56A-4BD6E1925219}" name="Paid by" totalsRowDxfId="282"/>
    <tableColumn id="6" xr3:uid="{FFCC47BA-264D-E942-8660-7C5094BA6812}" name="Cost" totalsRowFunction="sum" totalsRowDxfId="281"/>
  </tableColumns>
  <tableStyleInfo name="TableStyleLight19"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7" xr:uid="{778E7B2C-64A6-5045-8463-D467516905D2}" name="Table15234478" displayName="Table15234478" ref="B136:G152" totalsRowCount="1" headerRowDxfId="280">
  <autoFilter ref="B136:G151" xr:uid="{30F4C6EE-8006-6240-AB77-BB2F23606ABE}">
    <filterColumn colId="0" hiddenButton="1"/>
    <filterColumn colId="1" hiddenButton="1"/>
    <filterColumn colId="2" hiddenButton="1"/>
    <filterColumn colId="3" hiddenButton="1"/>
    <filterColumn colId="4" hiddenButton="1"/>
    <filterColumn colId="5" hiddenButton="1"/>
  </autoFilter>
  <tableColumns count="6">
    <tableColumn id="1" xr3:uid="{1CFE16C4-DAE6-9342-BEDE-1392D2EC40ED}" name="Date" totalsRowLabel="Total" totalsRowDxfId="279"/>
    <tableColumn id="2" xr3:uid="{639E0F2E-4DD5-B241-9C35-DD21671B331E}" name="Qty" totalsRowDxfId="278"/>
    <tableColumn id="3" xr3:uid="{585EE81A-D6A7-8E48-B522-93E6EF6FBFB3}" name="Item" totalsRowDxfId="277"/>
    <tableColumn id="4" xr3:uid="{F1D3D985-1606-3B4D-A136-015BF4A73B77}" name="Description" totalsRowDxfId="276"/>
    <tableColumn id="5" xr3:uid="{92D928CD-6F6D-CF41-9A4D-D531ED0A420B}" name="Paid by" totalsRowDxfId="275"/>
    <tableColumn id="6" xr3:uid="{7CCB7E7C-536C-8143-A2E2-C79D568975C7}" name="Cost" totalsRowFunction="sum" totalsRowDxfId="274"/>
  </tableColumns>
  <tableStyleInfo name="TableStyleLight19"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8" xr:uid="{D78A0BD2-C65A-EA4E-A675-DEEE692030A5}" name="Table15234579" displayName="Table15234579" ref="B161:G177" totalsRowCount="1" headerRowDxfId="273">
  <autoFilter ref="B161:G176" xr:uid="{DFA1E896-D7D8-F644-8A24-FAE6E3A8E279}">
    <filterColumn colId="0" hiddenButton="1"/>
    <filterColumn colId="1" hiddenButton="1"/>
    <filterColumn colId="2" hiddenButton="1"/>
    <filterColumn colId="3" hiddenButton="1"/>
    <filterColumn colId="4" hiddenButton="1"/>
    <filterColumn colId="5" hiddenButton="1"/>
  </autoFilter>
  <tableColumns count="6">
    <tableColumn id="1" xr3:uid="{01A12FBD-53BF-A549-9736-F9E661944916}" name="Date" totalsRowLabel="Total" totalsRowDxfId="272"/>
    <tableColumn id="2" xr3:uid="{A9E7F557-B861-3745-9866-A0E7A1520D92}" name="Qty" totalsRowDxfId="271"/>
    <tableColumn id="3" xr3:uid="{F565CC80-0531-1843-A714-5242AB83B4C5}" name="Item" totalsRowDxfId="270"/>
    <tableColumn id="4" xr3:uid="{63D65A0C-2B95-DE40-A0D7-874522992670}" name="Description" totalsRowDxfId="269"/>
    <tableColumn id="5" xr3:uid="{545D1CB4-B381-7A41-A12C-EAAE84E0E69A}" name="Paid by" totalsRowDxfId="268"/>
    <tableColumn id="6" xr3:uid="{679D90A6-09A0-424E-A8B1-70F20CECB85B}" name="Cost" totalsRowFunction="sum" totalsRowDxfId="267"/>
  </tableColumns>
  <tableStyleInfo name="TableStyleLight19"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9" xr:uid="{E68E683D-8AE9-6141-B5AC-B71C022F8AE6}" name="Table15234680" displayName="Table15234680" ref="B186:G202" totalsRowCount="1" headerRowDxfId="266">
  <autoFilter ref="B186:G201" xr:uid="{8A60188F-90FB-B444-9574-B473461701E0}">
    <filterColumn colId="0" hiddenButton="1"/>
    <filterColumn colId="1" hiddenButton="1"/>
    <filterColumn colId="2" hiddenButton="1"/>
    <filterColumn colId="3" hiddenButton="1"/>
    <filterColumn colId="4" hiddenButton="1"/>
    <filterColumn colId="5" hiddenButton="1"/>
  </autoFilter>
  <tableColumns count="6">
    <tableColumn id="1" xr3:uid="{643AE827-7154-394A-97F8-56C0BD716A7F}" name="Date" totalsRowLabel="Total" totalsRowDxfId="265"/>
    <tableColumn id="2" xr3:uid="{636C44B3-D7C4-F84D-9A0F-B92E454201F1}" name="Qty" totalsRowDxfId="264"/>
    <tableColumn id="3" xr3:uid="{17FD8EF8-6D59-2B4E-9FA0-FABCD921B922}" name="Item" totalsRowDxfId="263"/>
    <tableColumn id="4" xr3:uid="{FB78CC71-78E5-4444-9393-D98F08AA6DB7}" name="Description" totalsRowDxfId="262"/>
    <tableColumn id="5" xr3:uid="{3A252475-4C33-5046-A85C-F1EF1374A046}" name="Paid by" totalsRowDxfId="261"/>
    <tableColumn id="6" xr3:uid="{FD33BCAB-3914-5D41-A434-14C3535C6DA8}" name="Cost" totalsRowFunction="sum" totalsRowDxfId="260"/>
  </tableColumns>
  <tableStyleInfo name="TableStyleLight19"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0" xr:uid="{AC5342C3-9068-7847-B04C-02C639824A08}" name="Table15234781" displayName="Table15234781" ref="B211:G227" totalsRowCount="1" headerRowDxfId="259">
  <autoFilter ref="B211:G226" xr:uid="{E3CA2084-FD74-084E-B777-55B32527A90B}">
    <filterColumn colId="0" hiddenButton="1"/>
    <filterColumn colId="1" hiddenButton="1"/>
    <filterColumn colId="2" hiddenButton="1"/>
    <filterColumn colId="3" hiddenButton="1"/>
    <filterColumn colId="4" hiddenButton="1"/>
    <filterColumn colId="5" hiddenButton="1"/>
  </autoFilter>
  <tableColumns count="6">
    <tableColumn id="1" xr3:uid="{60AFA037-AEE3-454F-BD35-B4A4F447C630}" name="Date" totalsRowLabel="Total" totalsRowDxfId="258"/>
    <tableColumn id="2" xr3:uid="{3A225012-5650-104D-AF75-06479033DC2B}" name="Qty" totalsRowDxfId="257"/>
    <tableColumn id="3" xr3:uid="{9BE6B37F-5F83-3748-B492-F660C9E20D8D}" name="Item" totalsRowDxfId="256"/>
    <tableColumn id="4" xr3:uid="{AF4C5C09-3165-724C-B2B7-FE2E5A633AA8}" name="Description" totalsRowDxfId="255"/>
    <tableColumn id="5" xr3:uid="{FAE5C370-B52B-5A47-BD8E-264656AA66DF}" name="Paid by" totalsRowDxfId="254"/>
    <tableColumn id="6" xr3:uid="{2D944155-8D00-5A4B-AB13-F91DD6B442F5}" name="Cost" totalsRowFunction="sum" totalsRowDxfId="253"/>
  </tableColumns>
  <tableStyleInfo name="TableStyleLight19"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1" xr:uid="{EB812800-4394-3940-9427-A2548501FCAF}" name="Table15234882" displayName="Table15234882" ref="B236:G252" totalsRowCount="1" headerRowDxfId="252">
  <autoFilter ref="B236:G251" xr:uid="{2CC22DB8-7B55-1D4C-BB70-C83123B836A2}">
    <filterColumn colId="0" hiddenButton="1"/>
    <filterColumn colId="1" hiddenButton="1"/>
    <filterColumn colId="2" hiddenButton="1"/>
    <filterColumn colId="3" hiddenButton="1"/>
    <filterColumn colId="4" hiddenButton="1"/>
    <filterColumn colId="5" hiddenButton="1"/>
  </autoFilter>
  <tableColumns count="6">
    <tableColumn id="1" xr3:uid="{BAD6C978-CC33-BB41-964E-CCA37D1E6BDE}" name="Date" totalsRowLabel="Total" totalsRowDxfId="251"/>
    <tableColumn id="2" xr3:uid="{DD4D4D13-043A-534C-838B-40DA0D9CC960}" name="Qty" totalsRowDxfId="250"/>
    <tableColumn id="3" xr3:uid="{8564475F-B3EC-B04C-A6F4-02CD40B251F1}" name="Item" totalsRowDxfId="249"/>
    <tableColumn id="4" xr3:uid="{883D384E-F550-1C4E-A45A-F2E9E16FF331}" name="Description" totalsRowDxfId="248"/>
    <tableColumn id="5" xr3:uid="{2700615A-3446-D440-A4E2-7AFE0F6D7D76}" name="Paid by" totalsRowDxfId="247"/>
    <tableColumn id="6" xr3:uid="{B146FCA9-E006-5742-8FCE-419C60DB4B52}" name="Cost" totalsRowFunction="sum" totalsRowDxfId="246"/>
  </tableColumns>
  <tableStyleInfo name="TableStyleLight19"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2" xr:uid="{57AD8F5A-D7F0-4B4F-86CD-23FC7122DBAF}" name="Table15234983" displayName="Table15234983" ref="B261:G277" totalsRowCount="1" headerRowDxfId="245">
  <autoFilter ref="B261:G276" xr:uid="{3B658B33-272C-9F45-9835-CD5B0CB6757D}">
    <filterColumn colId="0" hiddenButton="1"/>
    <filterColumn colId="1" hiddenButton="1"/>
    <filterColumn colId="2" hiddenButton="1"/>
    <filterColumn colId="3" hiddenButton="1"/>
    <filterColumn colId="4" hiddenButton="1"/>
    <filterColumn colId="5" hiddenButton="1"/>
  </autoFilter>
  <tableColumns count="6">
    <tableColumn id="1" xr3:uid="{0152A62D-D7EA-984D-B9BC-3331FD55335D}" name="Date" totalsRowLabel="Total" totalsRowDxfId="244"/>
    <tableColumn id="2" xr3:uid="{A0830BDA-9DE3-7440-86E1-31AEEF93A242}" name="Qty" totalsRowDxfId="243"/>
    <tableColumn id="3" xr3:uid="{D2AE9C02-7E4A-A44C-87C4-8D34DEB9187B}" name="Item" totalsRowDxfId="242"/>
    <tableColumn id="4" xr3:uid="{84C31C9C-241C-2047-A5F9-B8B852ECECC7}" name="Description" totalsRowDxfId="241"/>
    <tableColumn id="5" xr3:uid="{CFF548EE-751D-6F4F-A526-1DD31482DB8F}" name="Paid by" totalsRowDxfId="240"/>
    <tableColumn id="6" xr3:uid="{DBB30473-3E22-9044-B4B9-14C235B1BFC6}" name="Cost" totalsRowFunction="sum" totalsRowDxfId="239"/>
  </tableColumns>
  <tableStyleInfo name="TableStyleLight19"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3" xr:uid="{394BC3CE-B25A-454F-90B8-889C59B50AD3}" name="Table1523495084" displayName="Table1523495084" ref="B286:G302" totalsRowCount="1" headerRowDxfId="238">
  <autoFilter ref="B286:G301" xr:uid="{CB537720-79D2-DE42-AB4B-F9E6E19F7C9F}">
    <filterColumn colId="0" hiddenButton="1"/>
    <filterColumn colId="1" hiddenButton="1"/>
    <filterColumn colId="2" hiddenButton="1"/>
    <filterColumn colId="3" hiddenButton="1"/>
    <filterColumn colId="4" hiddenButton="1"/>
    <filterColumn colId="5" hiddenButton="1"/>
  </autoFilter>
  <tableColumns count="6">
    <tableColumn id="1" xr3:uid="{46BB8568-6C89-CB4A-9F31-D5B103053F08}" name="Date" totalsRowLabel="Total" totalsRowDxfId="237"/>
    <tableColumn id="2" xr3:uid="{D7F6F00A-D709-AC4F-8360-ADFF1E478868}" name="Qty" totalsRowDxfId="236"/>
    <tableColumn id="3" xr3:uid="{8991D198-5119-9F4D-AA88-DC1E85C1E126}" name="Item" totalsRowDxfId="235"/>
    <tableColumn id="4" xr3:uid="{81F6E9FA-3CA7-7B43-B3A9-5C280C155407}" name="Description" totalsRowDxfId="234"/>
    <tableColumn id="5" xr3:uid="{5F3C3501-0AE5-F245-9726-BA59B8AB64D5}" name="Paid by" totalsRowDxfId="233"/>
    <tableColumn id="6" xr3:uid="{6C19708D-9734-4549-B309-CBBC8B5A4079}" name="Cost" totalsRowFunction="sum" totalsRowDxfId="232"/>
  </tableColumns>
  <tableStyleInfo name="TableStyleLight19"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4" xr:uid="{612732B6-F81D-BF44-BF33-7629206F07DA}" name="Table1785" displayName="Table1785" ref="K11:O27" totalsRowCount="1" headerRowDxfId="231">
  <autoFilter ref="K11:O26" xr:uid="{A648A892-1FFD-C243-8FD4-5BA8F0664847}">
    <filterColumn colId="0" hiddenButton="1"/>
    <filterColumn colId="1" hiddenButton="1"/>
    <filterColumn colId="2" hiddenButton="1"/>
    <filterColumn colId="3" hiddenButton="1"/>
    <filterColumn colId="4" hiddenButton="1"/>
  </autoFilter>
  <tableColumns count="5">
    <tableColumn id="1" xr3:uid="{808E37B4-17B2-4348-AF87-98E843A4B124}" name="Date" totalsRowLabel="Total" totalsRowDxfId="230"/>
    <tableColumn id="2" xr3:uid="{40F8D3FF-D3F7-7240-A7D1-61E8EC011B1E}" name="Qty" totalsRowDxfId="229"/>
    <tableColumn id="3" xr3:uid="{E80A4770-04FC-5049-9358-742C13D0CB1E}" name="Item" totalsRowDxfId="228"/>
    <tableColumn id="4" xr3:uid="{A40C5455-F6CC-3E45-BFE5-B4394909780F}" name="Description" totalsRowDxfId="227"/>
    <tableColumn id="5" xr3:uid="{FEAF2C82-C169-2445-9C77-2C9FAE936440}" name="Amount" totalsRowFunction="sum" totalsRowDxfId="226"/>
  </tableColumns>
  <tableStyleInfo name="TableStyleLight1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4CD738A-7CA8-9B4A-ADE5-931F3C81CAB5}" name="Table1523" displayName="Table1523" ref="B36:G52" totalsRowCount="1" headerRowDxfId="468">
  <autoFilter ref="B36:G51" xr:uid="{D89B8CDA-B83D-3840-BD32-77061C0C66C1}">
    <filterColumn colId="0" hiddenButton="1"/>
    <filterColumn colId="1" hiddenButton="1"/>
    <filterColumn colId="2" hiddenButton="1"/>
    <filterColumn colId="3" hiddenButton="1"/>
    <filterColumn colId="4" hiddenButton="1"/>
    <filterColumn colId="5" hiddenButton="1"/>
  </autoFilter>
  <tableColumns count="6">
    <tableColumn id="1" xr3:uid="{99C3425F-3A25-234A-B1F7-3A730841D430}" name="Date" totalsRowLabel="Total" totalsRowDxfId="467"/>
    <tableColumn id="2" xr3:uid="{F5858CEB-262E-424E-BD2B-B0771DCDFCD7}" name="Qty" totalsRowDxfId="466"/>
    <tableColumn id="3" xr3:uid="{1B93B303-5281-0E4F-AC87-D08CB3865C8A}" name="Item" totalsRowDxfId="465"/>
    <tableColumn id="4" xr3:uid="{D79E0A96-1639-FC42-892D-0F54C118DDB6}" name="Description" totalsRowDxfId="464"/>
    <tableColumn id="5" xr3:uid="{BED8AD89-030E-D94E-A633-78D9BDF2F384}" name="Paid by" totalsRowDxfId="463"/>
    <tableColumn id="6" xr3:uid="{5F42C2C4-EC5B-C943-B75E-A2D3636E22F3}" name="Cost" totalsRowFunction="sum" totalsRowDxfId="462"/>
  </tableColumns>
  <tableStyleInfo name="TableStyleLight19"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5" xr:uid="{F3401AA6-4192-B74C-A73B-FB42634DA5B6}" name="Table181286" displayName="Table181286" ref="K36:O52" totalsRowCount="1" headerRowDxfId="225">
  <autoFilter ref="K36:O51" xr:uid="{6C5635D4-99EF-0349-BF5A-B92E14021C3D}">
    <filterColumn colId="0" hiddenButton="1"/>
    <filterColumn colId="1" hiddenButton="1"/>
    <filterColumn colId="2" hiddenButton="1"/>
    <filterColumn colId="3" hiddenButton="1"/>
    <filterColumn colId="4" hiddenButton="1"/>
  </autoFilter>
  <tableColumns count="5">
    <tableColumn id="1" xr3:uid="{6E3204A2-C94F-844F-B4C3-635A5895ADAE}" name="Date" totalsRowLabel="Total" totalsRowDxfId="224"/>
    <tableColumn id="2" xr3:uid="{706F202E-0F96-C14D-A813-89988BA7744B}" name="Qty" totalsRowDxfId="223"/>
    <tableColumn id="3" xr3:uid="{C09E11BF-62F4-494C-A062-D3B02C861092}" name="Item" totalsRowDxfId="222"/>
    <tableColumn id="4" xr3:uid="{244DF8E6-A96E-BC45-AD62-228C6DCFC09F}" name="Description" totalsRowDxfId="221"/>
    <tableColumn id="5" xr3:uid="{B9638F84-5C6F-564B-9672-78FF18FBB6AE}" name="Amount" totalsRowFunction="sum" totalsRowDxfId="220"/>
  </tableColumns>
  <tableStyleInfo name="TableStyleLight19"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6" xr:uid="{0767E597-B2C9-AD4A-9BFB-F099E8BE6543}" name="Table18126387" displayName="Table18126387" ref="K61:O77" totalsRowCount="1" headerRowDxfId="219">
  <autoFilter ref="K61:O76" xr:uid="{5E14F2FF-BAFA-8242-86CE-75AB378A5DC7}">
    <filterColumn colId="0" hiddenButton="1"/>
    <filterColumn colId="1" hiddenButton="1"/>
    <filterColumn colId="2" hiddenButton="1"/>
    <filterColumn colId="3" hiddenButton="1"/>
    <filterColumn colId="4" hiddenButton="1"/>
  </autoFilter>
  <tableColumns count="5">
    <tableColumn id="1" xr3:uid="{A24801EB-3BCF-814A-AF12-5346B4B04A5D}" name="Date" totalsRowLabel="Total" totalsRowDxfId="218"/>
    <tableColumn id="2" xr3:uid="{B8A93CEF-84B3-BE48-9FF3-8D8783A5EBBC}" name="Qty" totalsRowDxfId="217"/>
    <tableColumn id="3" xr3:uid="{EA60665B-FB43-0748-B206-182E9311F1B6}" name="Item" totalsRowDxfId="216"/>
    <tableColumn id="4" xr3:uid="{5156DB43-BBD7-5F42-A716-787D5B991929}" name="Description" totalsRowDxfId="215"/>
    <tableColumn id="5" xr3:uid="{85167170-A8B7-E245-88A8-BBB54222117D}" name="Amount" totalsRowFunction="sum" totalsRowDxfId="214"/>
  </tableColumns>
  <tableStyleInfo name="TableStyleLight19"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7" xr:uid="{5D6691F7-6EB4-8740-8539-499CBDB012C4}" name="Table18126488" displayName="Table18126488" ref="K86:O102" totalsRowCount="1" headerRowDxfId="213">
  <autoFilter ref="K86:O101" xr:uid="{83A5BAAF-0BB4-DF45-8341-0F4D4A359333}">
    <filterColumn colId="0" hiddenButton="1"/>
    <filterColumn colId="1" hiddenButton="1"/>
    <filterColumn colId="2" hiddenButton="1"/>
    <filterColumn colId="3" hiddenButton="1"/>
    <filterColumn colId="4" hiddenButton="1"/>
  </autoFilter>
  <tableColumns count="5">
    <tableColumn id="1" xr3:uid="{37D76836-8549-1449-BBDA-E7D910093AD0}" name="Date" totalsRowLabel="Total" totalsRowDxfId="212"/>
    <tableColumn id="2" xr3:uid="{B21A0A17-4185-A643-832E-49F924E9815B}" name="Qty" totalsRowDxfId="211"/>
    <tableColumn id="3" xr3:uid="{B02941DE-2AA3-7040-8655-1773A43E09D1}" name="Item" totalsRowDxfId="210"/>
    <tableColumn id="4" xr3:uid="{E05E5D04-D30C-DC41-BECA-2E26DF6A7151}" name="Description" totalsRowDxfId="209"/>
    <tableColumn id="5" xr3:uid="{6285CE43-A4C1-A644-85F6-2432D0094F70}" name="Amount" totalsRowFunction="sum" totalsRowDxfId="208"/>
  </tableColumns>
  <tableStyleInfo name="TableStyleLight19"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8" xr:uid="{AA0F2E34-330F-4B42-BD58-3517F0DCE2E6}" name="Table1812646589" displayName="Table1812646589" ref="K111:O127" totalsRowCount="1" headerRowDxfId="207">
  <autoFilter ref="K111:O126" xr:uid="{286899F6-A16F-1647-9385-78445C3D0164}">
    <filterColumn colId="0" hiddenButton="1"/>
    <filterColumn colId="1" hiddenButton="1"/>
    <filterColumn colId="2" hiddenButton="1"/>
    <filterColumn colId="3" hiddenButton="1"/>
    <filterColumn colId="4" hiddenButton="1"/>
  </autoFilter>
  <tableColumns count="5">
    <tableColumn id="1" xr3:uid="{38731726-2E89-9E4E-909C-A795AC72FE93}" name="Date" totalsRowLabel="Total" totalsRowDxfId="206"/>
    <tableColumn id="2" xr3:uid="{0E851AF9-DEC7-C54E-AA6A-CBBF8A443616}" name="Qty" totalsRowDxfId="205"/>
    <tableColumn id="3" xr3:uid="{E04D4708-647F-4243-9920-1FB75D90F048}" name="Item" totalsRowDxfId="204"/>
    <tableColumn id="4" xr3:uid="{7FCA7D8D-672D-7C48-972D-72B5D1C57244}" name="Description" totalsRowDxfId="203"/>
    <tableColumn id="5" xr3:uid="{6D566D2E-8E73-C545-8A46-445C26AD7C1C}" name="Amount" totalsRowFunction="sum" totalsRowDxfId="202"/>
  </tableColumns>
  <tableStyleInfo name="TableStyleLight19"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9" xr:uid="{B38EAD1F-5743-434E-B24E-8067B364D8FE}" name="Table1812646690" displayName="Table1812646690" ref="K136:O152" totalsRowCount="1" headerRowDxfId="201">
  <autoFilter ref="K136:O151" xr:uid="{3A9E7210-BF2F-4B41-8969-043E62F1E3D1}">
    <filterColumn colId="0" hiddenButton="1"/>
    <filterColumn colId="1" hiddenButton="1"/>
    <filterColumn colId="2" hiddenButton="1"/>
    <filterColumn colId="3" hiddenButton="1"/>
    <filterColumn colId="4" hiddenButton="1"/>
  </autoFilter>
  <tableColumns count="5">
    <tableColumn id="1" xr3:uid="{841F4ED7-8F54-5F44-8A78-A8E34B1061F2}" name="Date" totalsRowLabel="Total" totalsRowDxfId="200"/>
    <tableColumn id="2" xr3:uid="{3DA886C4-32F5-AF45-B4BA-756BAFB3AA60}" name="Qty" totalsRowDxfId="199"/>
    <tableColumn id="3" xr3:uid="{F5FF40E8-2718-994E-8563-2FED7077AE01}" name="Item" totalsRowDxfId="198"/>
    <tableColumn id="4" xr3:uid="{0228E00F-21ED-E240-B416-A1EA357F5D26}" name="Description" totalsRowDxfId="197"/>
    <tableColumn id="5" xr3:uid="{A363DB2B-EBA9-4744-AE2A-BEBB54E3E42B}" name="Amount" totalsRowFunction="sum" totalsRowDxfId="196"/>
  </tableColumns>
  <tableStyleInfo name="TableStyleLight19"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0" xr:uid="{AC88518B-4424-A54D-9B73-70E685031913}" name="Table1812646791" displayName="Table1812646791" ref="K161:O177" totalsRowCount="1" headerRowDxfId="195">
  <autoFilter ref="K161:O176" xr:uid="{46AAB98F-6C08-5F44-92DA-B70EB9BE2F50}">
    <filterColumn colId="0" hiddenButton="1"/>
    <filterColumn colId="1" hiddenButton="1"/>
    <filterColumn colId="2" hiddenButton="1"/>
    <filterColumn colId="3" hiddenButton="1"/>
    <filterColumn colId="4" hiddenButton="1"/>
  </autoFilter>
  <tableColumns count="5">
    <tableColumn id="1" xr3:uid="{7CD43E95-88A0-B743-8BDE-D88959FB6E91}" name="Date" totalsRowLabel="Total" totalsRowDxfId="194"/>
    <tableColumn id="2" xr3:uid="{7144CF7A-3743-A44C-94DA-3F4C64F9835C}" name="Qty" totalsRowDxfId="193"/>
    <tableColumn id="3" xr3:uid="{3486D390-9C69-F449-B120-AE6150A28350}" name="Item" totalsRowDxfId="192"/>
    <tableColumn id="4" xr3:uid="{3328BEDE-500E-1249-B888-FB0247343A76}" name="Description" totalsRowDxfId="191"/>
    <tableColumn id="5" xr3:uid="{DD9ADCA5-7109-1C47-B32C-E8BEB1E17846}" name="Amount" totalsRowFunction="sum" totalsRowDxfId="190"/>
  </tableColumns>
  <tableStyleInfo name="TableStyleLight19"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1" xr:uid="{CDDA9481-0DBC-4143-B999-E0EB8EC33E52}" name="Table1812646892" displayName="Table1812646892" ref="K186:O202" totalsRowCount="1" headerRowDxfId="189">
  <autoFilter ref="K186:O201" xr:uid="{D04302BB-D8BE-A847-A5FD-A5EA4D75CF0B}">
    <filterColumn colId="0" hiddenButton="1"/>
    <filterColumn colId="1" hiddenButton="1"/>
    <filterColumn colId="2" hiddenButton="1"/>
    <filterColumn colId="3" hiddenButton="1"/>
    <filterColumn colId="4" hiddenButton="1"/>
  </autoFilter>
  <tableColumns count="5">
    <tableColumn id="1" xr3:uid="{F694F4AB-6A68-3741-A20D-1AB9DD05BB0D}" name="Date" totalsRowLabel="Total" totalsRowDxfId="188"/>
    <tableColumn id="2" xr3:uid="{1AA392FD-D31A-184A-A326-F20BC2FA9CAB}" name="Qty" totalsRowDxfId="187"/>
    <tableColumn id="3" xr3:uid="{69EFEA3E-AA3D-4D4D-9D34-BCCC12F36FC9}" name="Item" totalsRowDxfId="186"/>
    <tableColumn id="4" xr3:uid="{8F7D1ED7-A4D9-044D-BC14-49BF35A51A59}" name="Description" totalsRowDxfId="185"/>
    <tableColumn id="5" xr3:uid="{281344A9-E46A-624C-8259-87B984C4FA77}" name="Amount" totalsRowFunction="sum" totalsRowDxfId="184"/>
  </tableColumns>
  <tableStyleInfo name="TableStyleLight19"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2" xr:uid="{9C515D8C-45F7-6B48-8AAE-7216C92E91F7}" name="Table1812646993" displayName="Table1812646993" ref="K211:O227" totalsRowCount="1" headerRowDxfId="183">
  <autoFilter ref="K211:O226" xr:uid="{8510765D-B9E1-F34A-BCC2-64709569955F}">
    <filterColumn colId="0" hiddenButton="1"/>
    <filterColumn colId="1" hiddenButton="1"/>
    <filterColumn colId="2" hiddenButton="1"/>
    <filterColumn colId="3" hiddenButton="1"/>
    <filterColumn colId="4" hiddenButton="1"/>
  </autoFilter>
  <tableColumns count="5">
    <tableColumn id="1" xr3:uid="{E3D00BBD-AC36-8F47-BAF7-F7422E30A586}" name="Date" totalsRowLabel="Total" totalsRowDxfId="182"/>
    <tableColumn id="2" xr3:uid="{67474634-34BD-F045-AFEE-9A19E3AFD7CF}" name="Qty" totalsRowDxfId="181"/>
    <tableColumn id="3" xr3:uid="{82AE933C-F211-E04D-810B-BDCE83210498}" name="Item" totalsRowDxfId="180"/>
    <tableColumn id="4" xr3:uid="{BCEC41A2-92D5-5740-9983-E81134C73F94}" name="Description" totalsRowDxfId="179"/>
    <tableColumn id="5" xr3:uid="{4E08A23B-5B34-6A4B-B7BA-815B0BB50C5C}" name="Amount" totalsRowFunction="sum" totalsRowDxfId="178"/>
  </tableColumns>
  <tableStyleInfo name="TableStyleLight19" showFirstColumn="0" showLastColumn="0" showRowStripes="1" showColumnStripes="0"/>
</table>
</file>

<file path=xl/tables/table4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3" xr:uid="{5B604943-21DD-5D44-99F5-19BD372CD304}" name="Table1812647094" displayName="Table1812647094" ref="K236:O252" totalsRowCount="1" headerRowDxfId="177">
  <autoFilter ref="K236:O251" xr:uid="{7C59B3EE-C444-3145-8745-D9897C25FA03}">
    <filterColumn colId="0" hiddenButton="1"/>
    <filterColumn colId="1" hiddenButton="1"/>
    <filterColumn colId="2" hiddenButton="1"/>
    <filterColumn colId="3" hiddenButton="1"/>
    <filterColumn colId="4" hiddenButton="1"/>
  </autoFilter>
  <tableColumns count="5">
    <tableColumn id="1" xr3:uid="{D5229CF3-5525-D243-AB1E-E88489987DC1}" name="Date" totalsRowLabel="Total" totalsRowDxfId="176"/>
    <tableColumn id="2" xr3:uid="{0112647E-7E67-4142-9210-4586F276B62B}" name="Qty" totalsRowDxfId="175"/>
    <tableColumn id="3" xr3:uid="{C54A6291-9604-9248-9EF9-E115EED2812E}" name="Item" totalsRowDxfId="174"/>
    <tableColumn id="4" xr3:uid="{17A73179-7D01-1345-A848-39C5E32D7851}" name="Description" totalsRowDxfId="173"/>
    <tableColumn id="5" xr3:uid="{65F5A77A-E3C0-9E4D-BA24-F6E647577664}" name="Amount" totalsRowFunction="sum" totalsRowDxfId="172"/>
  </tableColumns>
  <tableStyleInfo name="TableStyleLight19" showFirstColumn="0" showLastColumn="0" showRowStripes="1" showColumnStripes="0"/>
</table>
</file>

<file path=xl/tables/table4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4" xr:uid="{A04528B9-94AD-2B4E-85EB-33392872272D}" name="Table1812647195" displayName="Table1812647195" ref="K261:O277" totalsRowCount="1" headerRowDxfId="171">
  <autoFilter ref="K261:O276" xr:uid="{341C024B-7013-D14A-9415-80CF4B9133A0}">
    <filterColumn colId="0" hiddenButton="1"/>
    <filterColumn colId="1" hiddenButton="1"/>
    <filterColumn colId="2" hiddenButton="1"/>
    <filterColumn colId="3" hiddenButton="1"/>
    <filterColumn colId="4" hiddenButton="1"/>
  </autoFilter>
  <tableColumns count="5">
    <tableColumn id="1" xr3:uid="{7BC1C901-B012-B048-B695-0C119EB54A66}" name="Date" totalsRowLabel="Total" totalsRowDxfId="170"/>
    <tableColumn id="2" xr3:uid="{38CD0F20-DC63-6741-9BA0-9CB448ACD596}" name="Qty" totalsRowDxfId="169"/>
    <tableColumn id="3" xr3:uid="{83915D07-147E-DD40-AEF0-320AEFBB04AA}" name="Item" totalsRowDxfId="168"/>
    <tableColumn id="4" xr3:uid="{2AAC1871-AFA1-6645-849A-5CE41CF57E5C}" name="Description" totalsRowDxfId="167"/>
    <tableColumn id="5" xr3:uid="{F66811C9-6DC3-EB40-8931-DEDDE3064DB8}" name="Amount" totalsRowFunction="sum" totalsRowDxfId="166"/>
  </tableColumns>
  <tableStyleInfo name="TableStyleLight1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D74109BD-3796-724A-AD8A-3078CE662B2F}" name="Table152324" displayName="Table152324" ref="B61:G77" totalsRowCount="1" headerRowDxfId="461">
  <autoFilter ref="B61:G76" xr:uid="{EAB82C0F-A4AA-4D4F-AE33-24F38107B8C7}">
    <filterColumn colId="0" hiddenButton="1"/>
    <filterColumn colId="1" hiddenButton="1"/>
    <filterColumn colId="2" hiddenButton="1"/>
    <filterColumn colId="3" hiddenButton="1"/>
    <filterColumn colId="4" hiddenButton="1"/>
    <filterColumn colId="5" hiddenButton="1"/>
  </autoFilter>
  <tableColumns count="6">
    <tableColumn id="1" xr3:uid="{42A19D23-B341-8F4F-B08F-EED70DD83185}" name="Date" totalsRowLabel="Total" totalsRowDxfId="460"/>
    <tableColumn id="2" xr3:uid="{F2E4B5E7-3C37-7E4B-A2A5-5592E3E4E07A}" name="Qty" totalsRowDxfId="459"/>
    <tableColumn id="3" xr3:uid="{6F5A8451-205C-F447-8072-BAF8E8DB7AA8}" name="Item" totalsRowDxfId="458"/>
    <tableColumn id="4" xr3:uid="{652F90F6-7C4E-6444-9264-5927A81E5228}" name="Description" totalsRowDxfId="457"/>
    <tableColumn id="5" xr3:uid="{317B18CD-8232-0345-BF98-E8C539EAC7F1}" name="Paid by" totalsRowDxfId="456"/>
    <tableColumn id="6" xr3:uid="{C928E1C4-364D-FF48-BF4A-DA0D7FA90212}" name="Cost" totalsRowFunction="sum" totalsRowDxfId="455"/>
  </tableColumns>
  <tableStyleInfo name="TableStyleLight19" showFirstColumn="0" showLastColumn="0" showRowStripes="1" showColumnStripes="0"/>
</table>
</file>

<file path=xl/tables/table5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5" xr:uid="{332F93D3-0629-CE46-8921-7493C5E0CA2F}" name="Table1812647296" displayName="Table1812647296" ref="K286:O302" totalsRowCount="1" headerRowDxfId="165">
  <autoFilter ref="K286:O301" xr:uid="{56A38B24-EF31-E34D-B40F-E48E2A464250}">
    <filterColumn colId="0" hiddenButton="1"/>
    <filterColumn colId="1" hiddenButton="1"/>
    <filterColumn colId="2" hiddenButton="1"/>
    <filterColumn colId="3" hiddenButton="1"/>
    <filterColumn colId="4" hiddenButton="1"/>
  </autoFilter>
  <tableColumns count="5">
    <tableColumn id="1" xr3:uid="{9398D4A2-6636-9C48-B288-7394ACA54C67}" name="Date" totalsRowLabel="Total" totalsRowDxfId="164"/>
    <tableColumn id="2" xr3:uid="{8F9ABB43-EEB0-414B-AD23-0CB24E708F15}" name="Qty" totalsRowDxfId="163"/>
    <tableColumn id="3" xr3:uid="{FA25D044-4890-3045-9675-C9C403A08AC7}" name="Item" totalsRowDxfId="162"/>
    <tableColumn id="4" xr3:uid="{BED4AE3A-35D8-FA47-8EEA-1F0C3ED7484D}" name="Description" totalsRowDxfId="161"/>
    <tableColumn id="5" xr3:uid="{2BB04DBA-1A6E-AE41-BB0B-5AD76D8AC3EF}" name="Amount" totalsRowFunction="sum" totalsRowDxfId="160"/>
  </tableColumns>
  <tableStyleInfo name="TableStyleLight19" showFirstColumn="0" showLastColumn="0" showRowStripes="1" showColumnStripes="0"/>
</table>
</file>

<file path=xl/tables/table5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6" xr:uid="{60F50C23-6E7A-D647-8923-B69EF0CC3E79}" name="Table1597" displayName="Table1597" ref="B11:G27" totalsRowCount="1" headerRowDxfId="159">
  <autoFilter ref="B11:G26" xr:uid="{798A852E-947A-724C-B642-93A8DA0CA37D}">
    <filterColumn colId="0" hiddenButton="1"/>
    <filterColumn colId="1" hiddenButton="1"/>
    <filterColumn colId="2" hiddenButton="1"/>
    <filterColumn colId="3" hiddenButton="1"/>
    <filterColumn colId="4" hiddenButton="1"/>
    <filterColumn colId="5" hiddenButton="1"/>
  </autoFilter>
  <tableColumns count="6">
    <tableColumn id="1" xr3:uid="{1D3BCB07-F78F-F645-BA6D-382DF52A4E2B}" name="Date" totalsRowLabel="Total" totalsRowDxfId="158"/>
    <tableColumn id="2" xr3:uid="{88C4392A-A51C-A546-8E32-655251DDAB77}" name="Qty" totalsRowDxfId="157"/>
    <tableColumn id="3" xr3:uid="{56D5ACA0-A451-E54F-AFC3-8B373D53EB34}" name="Item" totalsRowDxfId="156"/>
    <tableColumn id="4" xr3:uid="{9D6AE4ED-4685-C047-A223-A5B6416E70EB}" name="Description" totalsRowDxfId="155"/>
    <tableColumn id="5" xr3:uid="{E68FEA5A-99D9-3A49-ABFA-ED4EE060EFB4}" name="Paid by" totalsRowDxfId="154"/>
    <tableColumn id="6" xr3:uid="{A7811622-15C8-D049-87EE-F00E62ACDA0B}" name="Cost" totalsRowFunction="sum" totalsRowDxfId="153"/>
  </tableColumns>
  <tableStyleInfo name="TableStyleLight19" showFirstColumn="0" showLastColumn="0" showRowStripes="1" showColumnStripes="0"/>
</table>
</file>

<file path=xl/tables/table5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7" xr:uid="{70073E1B-0E49-9542-AC91-C1E6122D80A4}" name="Table152398" displayName="Table152398" ref="B36:G52" totalsRowCount="1" headerRowDxfId="152">
  <autoFilter ref="B36:G51" xr:uid="{D89B8CDA-B83D-3840-BD32-77061C0C66C1}">
    <filterColumn colId="0" hiddenButton="1"/>
    <filterColumn colId="1" hiddenButton="1"/>
    <filterColumn colId="2" hiddenButton="1"/>
    <filterColumn colId="3" hiddenButton="1"/>
    <filterColumn colId="4" hiddenButton="1"/>
    <filterColumn colId="5" hiddenButton="1"/>
  </autoFilter>
  <tableColumns count="6">
    <tableColumn id="1" xr3:uid="{FB282A12-DE8B-D348-983F-7C8A4A79DF86}" name="Date" totalsRowLabel="Total" totalsRowDxfId="151"/>
    <tableColumn id="2" xr3:uid="{2AE6DA3C-DE10-AC41-A97C-ED829338C108}" name="Qty" totalsRowDxfId="150"/>
    <tableColumn id="3" xr3:uid="{CD8E2D41-3AC2-4C4C-81BD-64BDB9E7E199}" name="Item" totalsRowDxfId="149"/>
    <tableColumn id="4" xr3:uid="{ED0616FD-D75D-B54F-9CC6-F4745FCB7BA0}" name="Description" totalsRowDxfId="148"/>
    <tableColumn id="5" xr3:uid="{FB1F6CF8-071D-1245-9174-096B526E2F00}" name="Paid by" totalsRowDxfId="147"/>
    <tableColumn id="6" xr3:uid="{276B5396-3C94-5A4D-88EA-C553DCF999E8}" name="Cost" totalsRowFunction="sum" totalsRowDxfId="146"/>
  </tableColumns>
  <tableStyleInfo name="TableStyleLight19" showFirstColumn="0" showLastColumn="0" showRowStripes="1" showColumnStripes="0"/>
</table>
</file>

<file path=xl/tables/table5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8" xr:uid="{1A473559-8799-9B4B-A85F-26C473C19139}" name="Table15232499" displayName="Table15232499" ref="B61:G77" totalsRowCount="1" headerRowDxfId="145">
  <autoFilter ref="B61:G76" xr:uid="{EAB82C0F-A4AA-4D4F-AE33-24F38107B8C7}">
    <filterColumn colId="0" hiddenButton="1"/>
    <filterColumn colId="1" hiddenButton="1"/>
    <filterColumn colId="2" hiddenButton="1"/>
    <filterColumn colId="3" hiddenButton="1"/>
    <filterColumn colId="4" hiddenButton="1"/>
    <filterColumn colId="5" hiddenButton="1"/>
  </autoFilter>
  <tableColumns count="6">
    <tableColumn id="1" xr3:uid="{329A7EDE-A1A1-4C41-8164-67B6A9FD140A}" name="Date" totalsRowLabel="Total" totalsRowDxfId="144"/>
    <tableColumn id="2" xr3:uid="{80D0E92B-6278-B34C-8270-93C79382943A}" name="Qty" totalsRowDxfId="143"/>
    <tableColumn id="3" xr3:uid="{77D34F82-8124-B544-960B-6C9CFB46044D}" name="Item" totalsRowDxfId="142"/>
    <tableColumn id="4" xr3:uid="{02ECC7B1-F860-B847-AC62-F904AFA25CBC}" name="Description" totalsRowDxfId="141"/>
    <tableColumn id="5" xr3:uid="{9C42FA86-29C2-4347-BE56-4B3D1AFD1BAA}" name="Paid by" totalsRowDxfId="140"/>
    <tableColumn id="6" xr3:uid="{BEC17125-E081-1A4B-9140-BD4FC9F073FD}" name="Cost" totalsRowFunction="sum" totalsRowDxfId="139"/>
  </tableColumns>
  <tableStyleInfo name="TableStyleLight19" showFirstColumn="0" showLastColumn="0" showRowStripes="1" showColumnStripes="0"/>
</table>
</file>

<file path=xl/tables/table5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9" xr:uid="{1E987161-C47F-014E-AD3C-59D1D1E2D7DE}" name="Table152342100" displayName="Table152342100" ref="B86:G102" totalsRowCount="1" headerRowDxfId="138">
  <autoFilter ref="B86:G101" xr:uid="{C5975236-2530-A94D-B1FE-3D6CE6B424E6}">
    <filterColumn colId="0" hiddenButton="1"/>
    <filterColumn colId="1" hiddenButton="1"/>
    <filterColumn colId="2" hiddenButton="1"/>
    <filterColumn colId="3" hiddenButton="1"/>
    <filterColumn colId="4" hiddenButton="1"/>
    <filterColumn colId="5" hiddenButton="1"/>
  </autoFilter>
  <tableColumns count="6">
    <tableColumn id="1" xr3:uid="{ACE6AD52-4F39-D448-A31F-203B0AC67535}" name="Date" totalsRowLabel="Total" totalsRowDxfId="137"/>
    <tableColumn id="2" xr3:uid="{83868618-3F8F-874F-9387-25311DBAF1F4}" name="Qty" totalsRowDxfId="136"/>
    <tableColumn id="3" xr3:uid="{7186A8FD-C830-0144-ACAD-E10EF28656D4}" name="Item" totalsRowDxfId="135"/>
    <tableColumn id="4" xr3:uid="{CEB3F739-42A8-144B-957D-2A27923CBEF1}" name="Description" totalsRowDxfId="134"/>
    <tableColumn id="5" xr3:uid="{D4DB6A18-6B3E-3843-A02C-122DB20149DE}" name="Paid by" totalsRowDxfId="133"/>
    <tableColumn id="6" xr3:uid="{CB2EF523-9994-1C43-91E3-012A8E82D16B}" name="Cost" totalsRowFunction="sum" totalsRowDxfId="132"/>
  </tableColumns>
  <tableStyleInfo name="TableStyleLight19" showFirstColumn="0" showLastColumn="0" showRowStripes="1" showColumnStripes="0"/>
</table>
</file>

<file path=xl/tables/table5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0" xr:uid="{3139EF9B-9C18-8243-90B9-D14E57DF4D92}" name="Table152343101" displayName="Table152343101" ref="B111:G127" totalsRowCount="1" headerRowDxfId="131">
  <autoFilter ref="B111:G126" xr:uid="{DCCAE5AF-6B80-354E-9844-183571804602}">
    <filterColumn colId="0" hiddenButton="1"/>
    <filterColumn colId="1" hiddenButton="1"/>
    <filterColumn colId="2" hiddenButton="1"/>
    <filterColumn colId="3" hiddenButton="1"/>
    <filterColumn colId="4" hiddenButton="1"/>
    <filterColumn colId="5" hiddenButton="1"/>
  </autoFilter>
  <tableColumns count="6">
    <tableColumn id="1" xr3:uid="{5DF33FAA-9146-4648-86EE-013805D3B802}" name="Date" totalsRowLabel="Total" totalsRowDxfId="130"/>
    <tableColumn id="2" xr3:uid="{8C859940-E6DB-754D-B59D-0A820E4A55AF}" name="Qty" totalsRowDxfId="129"/>
    <tableColumn id="3" xr3:uid="{989CF90F-A032-D643-91CC-58D702238FD3}" name="Item" totalsRowDxfId="128"/>
    <tableColumn id="4" xr3:uid="{85509A9E-631E-4D43-87C3-9BEA5027157D}" name="Description" totalsRowDxfId="127"/>
    <tableColumn id="5" xr3:uid="{67E6FCE1-F8D1-0D47-95F4-58ED69A3457F}" name="Paid by" totalsRowDxfId="126"/>
    <tableColumn id="6" xr3:uid="{08D2241E-11B5-0B46-BC15-1A2274A47C13}" name="Cost" totalsRowFunction="sum" totalsRowDxfId="125"/>
  </tableColumns>
  <tableStyleInfo name="TableStyleLight19" showFirstColumn="0" showLastColumn="0" showRowStripes="1" showColumnStripes="0"/>
</table>
</file>

<file path=xl/tables/table5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1" xr:uid="{B736FFDB-977F-A04F-9B87-AA2A1FC16FD6}" name="Table152344102" displayName="Table152344102" ref="B136:G152" totalsRowCount="1" headerRowDxfId="124">
  <autoFilter ref="B136:G151" xr:uid="{30F4C6EE-8006-6240-AB77-BB2F23606ABE}">
    <filterColumn colId="0" hiddenButton="1"/>
    <filterColumn colId="1" hiddenButton="1"/>
    <filterColumn colId="2" hiddenButton="1"/>
    <filterColumn colId="3" hiddenButton="1"/>
    <filterColumn colId="4" hiddenButton="1"/>
    <filterColumn colId="5" hiddenButton="1"/>
  </autoFilter>
  <tableColumns count="6">
    <tableColumn id="1" xr3:uid="{7F30C9EA-4558-8747-A3F9-B0B1F7F722A4}" name="Date" totalsRowLabel="Total" totalsRowDxfId="123"/>
    <tableColumn id="2" xr3:uid="{F2B7B198-3273-9A44-9778-17DA80E1B528}" name="Qty" totalsRowDxfId="122"/>
    <tableColumn id="3" xr3:uid="{9C1959CB-9B21-094C-AD9E-253392FB4EB9}" name="Item" totalsRowDxfId="121"/>
    <tableColumn id="4" xr3:uid="{8ED17FAD-C878-344F-8E36-F15EBE67FED1}" name="Description" totalsRowDxfId="120"/>
    <tableColumn id="5" xr3:uid="{63843305-E0A3-1B4F-BA16-18EABFB05178}" name="Paid by" totalsRowDxfId="119"/>
    <tableColumn id="6" xr3:uid="{E9994324-645C-B24E-BAA6-123D89686DD6}" name="Cost" totalsRowFunction="sum" totalsRowDxfId="118"/>
  </tableColumns>
  <tableStyleInfo name="TableStyleLight19" showFirstColumn="0" showLastColumn="0" showRowStripes="1" showColumnStripes="0"/>
</table>
</file>

<file path=xl/tables/table5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2" xr:uid="{0FAD3261-C798-334D-ACC8-2BD9B0EFE07E}" name="Table152345103" displayName="Table152345103" ref="B161:G177" totalsRowCount="1" headerRowDxfId="117">
  <autoFilter ref="B161:G176" xr:uid="{DFA1E896-D7D8-F644-8A24-FAE6E3A8E279}">
    <filterColumn colId="0" hiddenButton="1"/>
    <filterColumn colId="1" hiddenButton="1"/>
    <filterColumn colId="2" hiddenButton="1"/>
    <filterColumn colId="3" hiddenButton="1"/>
    <filterColumn colId="4" hiddenButton="1"/>
    <filterColumn colId="5" hiddenButton="1"/>
  </autoFilter>
  <tableColumns count="6">
    <tableColumn id="1" xr3:uid="{731CD0D8-3192-B049-B025-A6521B7BAD2D}" name="Date" totalsRowLabel="Total" totalsRowDxfId="116"/>
    <tableColumn id="2" xr3:uid="{FB759D4C-12B0-4046-B64A-2C6AE94BE2F7}" name="Qty" totalsRowDxfId="115"/>
    <tableColumn id="3" xr3:uid="{781A6685-5FBE-744E-A14F-4D3AF4381279}" name="Item" totalsRowDxfId="114"/>
    <tableColumn id="4" xr3:uid="{847A3B3A-4290-994C-BC83-12C2208B09AC}" name="Description" totalsRowDxfId="113"/>
    <tableColumn id="5" xr3:uid="{4D03E1BA-3E32-BD41-88B0-05E0A6591A81}" name="Paid by" totalsRowDxfId="112"/>
    <tableColumn id="6" xr3:uid="{3F3CEC85-5E24-4340-AC14-A6E9AC4C1874}" name="Cost" totalsRowFunction="sum" totalsRowDxfId="111"/>
  </tableColumns>
  <tableStyleInfo name="TableStyleLight19" showFirstColumn="0" showLastColumn="0" showRowStripes="1" showColumnStripes="0"/>
</table>
</file>

<file path=xl/tables/table5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3" xr:uid="{B216715B-039F-5144-918D-F2F593CE0558}" name="Table152346104" displayName="Table152346104" ref="B186:G202" totalsRowCount="1" headerRowDxfId="110">
  <autoFilter ref="B186:G201" xr:uid="{8A60188F-90FB-B444-9574-B473461701E0}">
    <filterColumn colId="0" hiddenButton="1"/>
    <filterColumn colId="1" hiddenButton="1"/>
    <filterColumn colId="2" hiddenButton="1"/>
    <filterColumn colId="3" hiddenButton="1"/>
    <filterColumn colId="4" hiddenButton="1"/>
    <filterColumn colId="5" hiddenButton="1"/>
  </autoFilter>
  <tableColumns count="6">
    <tableColumn id="1" xr3:uid="{543A2FDE-322E-FA4D-9F6F-4CA682B26005}" name="Date" totalsRowLabel="Total" totalsRowDxfId="109"/>
    <tableColumn id="2" xr3:uid="{5B54A0DE-F2AA-C24A-AFC7-95B968F02321}" name="Qty" totalsRowDxfId="108"/>
    <tableColumn id="3" xr3:uid="{CEA3C601-078C-B045-9C8D-5A6B5650A56C}" name="Item" totalsRowDxfId="107"/>
    <tableColumn id="4" xr3:uid="{E705FAC4-8A95-C64E-BF4D-09DFE4D36880}" name="Description" totalsRowDxfId="106"/>
    <tableColumn id="5" xr3:uid="{C0D367F1-2EA6-FC45-BFCB-AC33B9ED83F2}" name="Paid by" totalsRowDxfId="105"/>
    <tableColumn id="6" xr3:uid="{0DC67803-88E8-0B4E-94C5-0A4754BB8D7A}" name="Cost" totalsRowFunction="sum" totalsRowDxfId="104"/>
  </tableColumns>
  <tableStyleInfo name="TableStyleLight19" showFirstColumn="0" showLastColumn="0" showRowStripes="1" showColumnStripes="0"/>
</table>
</file>

<file path=xl/tables/table5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4" xr:uid="{EC4C695D-3D49-F344-AC33-1FA711AE945C}" name="Table152347105" displayName="Table152347105" ref="B211:G227" totalsRowCount="1" headerRowDxfId="103">
  <autoFilter ref="B211:G226" xr:uid="{E3CA2084-FD74-084E-B777-55B32527A90B}">
    <filterColumn colId="0" hiddenButton="1"/>
    <filterColumn colId="1" hiddenButton="1"/>
    <filterColumn colId="2" hiddenButton="1"/>
    <filterColumn colId="3" hiddenButton="1"/>
    <filterColumn colId="4" hiddenButton="1"/>
    <filterColumn colId="5" hiddenButton="1"/>
  </autoFilter>
  <tableColumns count="6">
    <tableColumn id="1" xr3:uid="{EF23CF97-45F3-B348-A38D-38C3CE9029DB}" name="Date" totalsRowLabel="Total" totalsRowDxfId="102"/>
    <tableColumn id="2" xr3:uid="{6E101270-FFE4-D541-9D40-EB8649B4E038}" name="Qty" totalsRowDxfId="101"/>
    <tableColumn id="3" xr3:uid="{69982DE9-6386-7F4D-B10F-A3CB1E6D205D}" name="Item" totalsRowDxfId="100"/>
    <tableColumn id="4" xr3:uid="{13E389FF-3EA7-514D-9D54-18443B9B57A5}" name="Description" totalsRowDxfId="99"/>
    <tableColumn id="5" xr3:uid="{E6D9F77A-0F28-8A48-BB93-3F3572A6DF2A}" name="Paid by" totalsRowDxfId="98"/>
    <tableColumn id="6" xr3:uid="{F6D9958D-A44D-8943-8495-A2458ACB88C4}" name="Cost" totalsRowFunction="sum" totalsRowDxfId="97"/>
  </tableColumns>
  <tableStyleInfo name="TableStyleLight1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79BB5D34-DD57-9C47-B0C0-2C696C1A2F57}" name="Table152342" displayName="Table152342" ref="B86:G102" totalsRowCount="1" headerRowDxfId="454">
  <autoFilter ref="B86:G101" xr:uid="{C5975236-2530-A94D-B1FE-3D6CE6B424E6}">
    <filterColumn colId="0" hiddenButton="1"/>
    <filterColumn colId="1" hiddenButton="1"/>
    <filterColumn colId="2" hiddenButton="1"/>
    <filterColumn colId="3" hiddenButton="1"/>
    <filterColumn colId="4" hiddenButton="1"/>
    <filterColumn colId="5" hiddenButton="1"/>
  </autoFilter>
  <tableColumns count="6">
    <tableColumn id="1" xr3:uid="{5B6AF13C-93CF-6141-AD93-AE21D91CC600}" name="Date" totalsRowLabel="Total" totalsRowDxfId="453"/>
    <tableColumn id="2" xr3:uid="{F5B1E733-A609-F840-9B97-AD07DDC0DB55}" name="Qty" totalsRowDxfId="452"/>
    <tableColumn id="3" xr3:uid="{BE634B68-26A8-3544-85F4-2E4C57835556}" name="Item" totalsRowDxfId="451"/>
    <tableColumn id="4" xr3:uid="{32689DFF-7C22-954D-B696-0BA98E6AB46B}" name="Description" totalsRowDxfId="450"/>
    <tableColumn id="5" xr3:uid="{8E9BFFD6-53FE-9A47-9C88-AAF68522A560}" name="Paid by" totalsRowDxfId="449"/>
    <tableColumn id="6" xr3:uid="{C2A3E3EE-823F-DB45-B2E5-FBDEA35407F2}" name="Cost" totalsRowFunction="sum" totalsRowDxfId="448"/>
  </tableColumns>
  <tableStyleInfo name="TableStyleLight19" showFirstColumn="0" showLastColumn="0" showRowStripes="1" showColumnStripes="0"/>
</table>
</file>

<file path=xl/tables/table6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5" xr:uid="{6F155C5F-52A3-4244-857D-9B31772A5005}" name="Table152348106" displayName="Table152348106" ref="B236:G252" totalsRowCount="1" headerRowDxfId="96">
  <autoFilter ref="B236:G251" xr:uid="{2CC22DB8-7B55-1D4C-BB70-C83123B836A2}">
    <filterColumn colId="0" hiddenButton="1"/>
    <filterColumn colId="1" hiddenButton="1"/>
    <filterColumn colId="2" hiddenButton="1"/>
    <filterColumn colId="3" hiddenButton="1"/>
    <filterColumn colId="4" hiddenButton="1"/>
    <filterColumn colId="5" hiddenButton="1"/>
  </autoFilter>
  <tableColumns count="6">
    <tableColumn id="1" xr3:uid="{7A801D49-288C-4B4C-B314-FA7C067A89FC}" name="Date" totalsRowLabel="Total" totalsRowDxfId="95"/>
    <tableColumn id="2" xr3:uid="{FC20A3BE-ECD1-1B42-B9E4-E1CB6B949494}" name="Qty" totalsRowDxfId="94"/>
    <tableColumn id="3" xr3:uid="{AE0E3F73-AFA4-BA4A-A493-77F9F5FAC186}" name="Item" totalsRowDxfId="93"/>
    <tableColumn id="4" xr3:uid="{28216A9A-CA99-C443-B3FE-AC9E93FD01C9}" name="Description" totalsRowDxfId="92"/>
    <tableColumn id="5" xr3:uid="{B5694933-7720-244B-BDAD-4CF780BB6584}" name="Paid by" totalsRowDxfId="91"/>
    <tableColumn id="6" xr3:uid="{FBAF96F7-AE57-4D43-8535-08D3F7AFE98C}" name="Cost" totalsRowFunction="sum" totalsRowDxfId="90"/>
  </tableColumns>
  <tableStyleInfo name="TableStyleLight19" showFirstColumn="0" showLastColumn="0" showRowStripes="1" showColumnStripes="0"/>
</table>
</file>

<file path=xl/tables/table6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6" xr:uid="{CE50D57E-D8D5-2B47-9AF7-9B52799B8C6D}" name="Table152349107" displayName="Table152349107" ref="B261:G277" totalsRowCount="1" headerRowDxfId="89">
  <autoFilter ref="B261:G276" xr:uid="{3B658B33-272C-9F45-9835-CD5B0CB6757D}">
    <filterColumn colId="0" hiddenButton="1"/>
    <filterColumn colId="1" hiddenButton="1"/>
    <filterColumn colId="2" hiddenButton="1"/>
    <filterColumn colId="3" hiddenButton="1"/>
    <filterColumn colId="4" hiddenButton="1"/>
    <filterColumn colId="5" hiddenButton="1"/>
  </autoFilter>
  <tableColumns count="6">
    <tableColumn id="1" xr3:uid="{3B58B8B1-4591-5048-843E-20F1E3891531}" name="Date" totalsRowLabel="Total" totalsRowDxfId="88"/>
    <tableColumn id="2" xr3:uid="{A6FC1496-E7F8-4D40-A40B-D727413F8090}" name="Qty" totalsRowDxfId="87"/>
    <tableColumn id="3" xr3:uid="{C1DAF062-18D4-FC44-BD4F-29E588CEFC22}" name="Item" totalsRowDxfId="86"/>
    <tableColumn id="4" xr3:uid="{43FC3470-3EAA-824D-A4E8-BD53A3E05C1D}" name="Description" totalsRowDxfId="85"/>
    <tableColumn id="5" xr3:uid="{9056A895-E859-9843-B2DA-A0CBB3AB657B}" name="Paid by" totalsRowDxfId="84"/>
    <tableColumn id="6" xr3:uid="{770760F1-5AED-6749-8A63-AD77630B7659}" name="Cost" totalsRowFunction="sum" totalsRowDxfId="83"/>
  </tableColumns>
  <tableStyleInfo name="TableStyleLight19" showFirstColumn="0" showLastColumn="0" showRowStripes="1" showColumnStripes="0"/>
</table>
</file>

<file path=xl/tables/table6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7" xr:uid="{C652F7B5-D2AE-C447-9BC7-DFC95530AE1A}" name="Table15234950108" displayName="Table15234950108" ref="B286:G302" totalsRowCount="1" headerRowDxfId="82">
  <autoFilter ref="B286:G301" xr:uid="{CB537720-79D2-DE42-AB4B-F9E6E19F7C9F}">
    <filterColumn colId="0" hiddenButton="1"/>
    <filterColumn colId="1" hiddenButton="1"/>
    <filterColumn colId="2" hiddenButton="1"/>
    <filterColumn colId="3" hiddenButton="1"/>
    <filterColumn colId="4" hiddenButton="1"/>
    <filterColumn colId="5" hiddenButton="1"/>
  </autoFilter>
  <tableColumns count="6">
    <tableColumn id="1" xr3:uid="{C3FC2AD6-A6A3-4147-8E9E-847884BB4092}" name="Date" totalsRowLabel="Total" totalsRowDxfId="81"/>
    <tableColumn id="2" xr3:uid="{A2BC83FD-4DA4-CD45-B18A-E2C9E65AEF77}" name="Qty" totalsRowDxfId="80"/>
    <tableColumn id="3" xr3:uid="{61671DD8-A967-7146-982D-D2C4EF8395A2}" name="Item" totalsRowDxfId="79"/>
    <tableColumn id="4" xr3:uid="{6DCE5233-DB10-FB47-BB3C-603107302256}" name="Description" totalsRowDxfId="78"/>
    <tableColumn id="5" xr3:uid="{7E6C0D80-4301-8742-939D-A42F002B85A2}" name="Paid by" totalsRowDxfId="77"/>
    <tableColumn id="6" xr3:uid="{A926DFB1-5A21-2648-AB62-30854AA25BE3}" name="Cost" totalsRowFunction="sum" totalsRowDxfId="76"/>
  </tableColumns>
  <tableStyleInfo name="TableStyleLight19" showFirstColumn="0" showLastColumn="0" showRowStripes="1" showColumnStripes="0"/>
</table>
</file>

<file path=xl/tables/table6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8" xr:uid="{79A2D935-46FC-3B48-BA16-4E1CCF8F8A1B}" name="Table17109" displayName="Table17109" ref="K11:O27" totalsRowCount="1" headerRowDxfId="75">
  <autoFilter ref="K11:O26" xr:uid="{A648A892-1FFD-C243-8FD4-5BA8F0664847}">
    <filterColumn colId="0" hiddenButton="1"/>
    <filterColumn colId="1" hiddenButton="1"/>
    <filterColumn colId="2" hiddenButton="1"/>
    <filterColumn colId="3" hiddenButton="1"/>
    <filterColumn colId="4" hiddenButton="1"/>
  </autoFilter>
  <tableColumns count="5">
    <tableColumn id="1" xr3:uid="{064DBA0B-972F-094F-BA18-E723EBA4C0D6}" name="Date" totalsRowLabel="Total" totalsRowDxfId="74"/>
    <tableColumn id="2" xr3:uid="{82C9D0FB-4D1D-0C49-B6CB-04F7A91DA201}" name="Qty" totalsRowDxfId="73"/>
    <tableColumn id="3" xr3:uid="{2C9E0449-D538-284A-8B15-22355F548B88}" name="Item" totalsRowDxfId="72"/>
    <tableColumn id="4" xr3:uid="{B4999F6C-C07A-A744-AB11-E7C076B62DF2}" name="Description" totalsRowDxfId="71"/>
    <tableColumn id="5" xr3:uid="{A8D045EA-F132-1742-8CD9-9EFCC7D3FF83}" name="Amount" totalsRowFunction="sum" totalsRowDxfId="70"/>
  </tableColumns>
  <tableStyleInfo name="TableStyleLight19" showFirstColumn="0" showLastColumn="0" showRowStripes="1" showColumnStripes="0"/>
</table>
</file>

<file path=xl/tables/table6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9" xr:uid="{A338BE4D-BF70-2A4B-B06E-629F78F337D3}" name="Table1812110" displayName="Table1812110" ref="K36:O52" totalsRowCount="1" headerRowDxfId="69">
  <autoFilter ref="K36:O51" xr:uid="{6C5635D4-99EF-0349-BF5A-B92E14021C3D}">
    <filterColumn colId="0" hiddenButton="1"/>
    <filterColumn colId="1" hiddenButton="1"/>
    <filterColumn colId="2" hiddenButton="1"/>
    <filterColumn colId="3" hiddenButton="1"/>
    <filterColumn colId="4" hiddenButton="1"/>
  </autoFilter>
  <tableColumns count="5">
    <tableColumn id="1" xr3:uid="{4A2D5E66-FABC-D449-A594-CAF105029FF6}" name="Date" totalsRowLabel="Total" totalsRowDxfId="68"/>
    <tableColumn id="2" xr3:uid="{2577CAB6-C487-304A-91DA-DB1C1F20FC86}" name="Qty" totalsRowDxfId="67"/>
    <tableColumn id="3" xr3:uid="{A9F2966E-D3CF-FC4B-9712-4F6BCA0DE4DE}" name="Item" totalsRowDxfId="66"/>
    <tableColumn id="4" xr3:uid="{F9BB5228-570E-8947-B249-C2873C5D978C}" name="Description" totalsRowDxfId="65"/>
    <tableColumn id="5" xr3:uid="{3FE27887-D721-AC42-B8CA-3EFFD92BAAD9}" name="Amount" totalsRowFunction="sum" totalsRowDxfId="64"/>
  </tableColumns>
  <tableStyleInfo name="TableStyleLight19" showFirstColumn="0" showLastColumn="0" showRowStripes="1" showColumnStripes="0"/>
</table>
</file>

<file path=xl/tables/table6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0" xr:uid="{E5F47A9E-3735-2546-BB43-CB1015508FFE}" name="Table181263111" displayName="Table181263111" ref="K61:O77" totalsRowCount="1" headerRowDxfId="63">
  <autoFilter ref="K61:O76" xr:uid="{5E14F2FF-BAFA-8242-86CE-75AB378A5DC7}">
    <filterColumn colId="0" hiddenButton="1"/>
    <filterColumn colId="1" hiddenButton="1"/>
    <filterColumn colId="2" hiddenButton="1"/>
    <filterColumn colId="3" hiddenButton="1"/>
    <filterColumn colId="4" hiddenButton="1"/>
  </autoFilter>
  <tableColumns count="5">
    <tableColumn id="1" xr3:uid="{7DEBD172-93D6-F443-A47A-023FA520C147}" name="Date" totalsRowLabel="Total" totalsRowDxfId="62"/>
    <tableColumn id="2" xr3:uid="{07554583-4B09-8C41-8A8E-23AC2DFED6BD}" name="Qty" totalsRowDxfId="61"/>
    <tableColumn id="3" xr3:uid="{2D18E84D-2A39-5F49-97EA-C6586E24F028}" name="Item" totalsRowDxfId="60"/>
    <tableColumn id="4" xr3:uid="{3E923838-F984-3642-B33A-2F706BB9BFBC}" name="Description" totalsRowDxfId="59"/>
    <tableColumn id="5" xr3:uid="{0A48E04E-04DB-D64C-ABB4-AAE345A7F8BE}" name="Amount" totalsRowFunction="sum" totalsRowDxfId="58"/>
  </tableColumns>
  <tableStyleInfo name="TableStyleLight19" showFirstColumn="0" showLastColumn="0" showRowStripes="1" showColumnStripes="0"/>
</table>
</file>

<file path=xl/tables/table6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1" xr:uid="{35BFE659-C87F-EC46-97D8-A2B2EC235421}" name="Table181264112" displayName="Table181264112" ref="K86:O102" totalsRowCount="1" headerRowDxfId="57">
  <autoFilter ref="K86:O101" xr:uid="{83A5BAAF-0BB4-DF45-8341-0F4D4A359333}">
    <filterColumn colId="0" hiddenButton="1"/>
    <filterColumn colId="1" hiddenButton="1"/>
    <filterColumn colId="2" hiddenButton="1"/>
    <filterColumn colId="3" hiddenButton="1"/>
    <filterColumn colId="4" hiddenButton="1"/>
  </autoFilter>
  <tableColumns count="5">
    <tableColumn id="1" xr3:uid="{B251FEDA-F0AF-5448-BD79-8FE5BE53B387}" name="Date" totalsRowLabel="Total" totalsRowDxfId="56"/>
    <tableColumn id="2" xr3:uid="{9F3595C3-1404-664C-8A5B-9F7DAFA6407A}" name="Qty" totalsRowDxfId="55"/>
    <tableColumn id="3" xr3:uid="{7F1D5ED8-BBDE-1B47-9A8A-91FF6E51B3EC}" name="Item" totalsRowDxfId="54"/>
    <tableColumn id="4" xr3:uid="{0DF03808-97BE-9F46-8A9F-FC85AC284E31}" name="Description" totalsRowDxfId="53"/>
    <tableColumn id="5" xr3:uid="{CBC00AA6-9EB2-5E47-BAA0-3655B5A2AE5B}" name="Amount" totalsRowFunction="sum" totalsRowDxfId="52"/>
  </tableColumns>
  <tableStyleInfo name="TableStyleLight19" showFirstColumn="0" showLastColumn="0" showRowStripes="1" showColumnStripes="0"/>
</table>
</file>

<file path=xl/tables/table6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2" xr:uid="{D396C71B-32FD-C049-B0D4-CF01613DF595}" name="Table18126465113" displayName="Table18126465113" ref="K111:O127" totalsRowCount="1" headerRowDxfId="51">
  <autoFilter ref="K111:O126" xr:uid="{286899F6-A16F-1647-9385-78445C3D0164}">
    <filterColumn colId="0" hiddenButton="1"/>
    <filterColumn colId="1" hiddenButton="1"/>
    <filterColumn colId="2" hiddenButton="1"/>
    <filterColumn colId="3" hiddenButton="1"/>
    <filterColumn colId="4" hiddenButton="1"/>
  </autoFilter>
  <tableColumns count="5">
    <tableColumn id="1" xr3:uid="{6CBD4F2E-73C3-1D44-B078-36B7BA54E392}" name="Date" totalsRowLabel="Total" totalsRowDxfId="50"/>
    <tableColumn id="2" xr3:uid="{35DA0606-EA8C-4344-978E-2D4CB203272B}" name="Qty" totalsRowDxfId="49"/>
    <tableColumn id="3" xr3:uid="{85C6144E-1E78-B14A-82C1-64729640ABE0}" name="Item" totalsRowDxfId="48"/>
    <tableColumn id="4" xr3:uid="{DE0561D8-44A0-0F41-B44F-457251C52D44}" name="Description" totalsRowDxfId="47"/>
    <tableColumn id="5" xr3:uid="{13A952D8-4500-7E47-8130-07B24A37E2F2}" name="Amount" totalsRowFunction="sum" totalsRowDxfId="46"/>
  </tableColumns>
  <tableStyleInfo name="TableStyleLight19" showFirstColumn="0" showLastColumn="0" showRowStripes="1" showColumnStripes="0"/>
</table>
</file>

<file path=xl/tables/table6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3" xr:uid="{0D082A70-8610-A24A-A1A4-4062CF28ECCB}" name="Table18126466114" displayName="Table18126466114" ref="K136:O152" totalsRowCount="1" headerRowDxfId="45">
  <autoFilter ref="K136:O151" xr:uid="{3A9E7210-BF2F-4B41-8969-043E62F1E3D1}">
    <filterColumn colId="0" hiddenButton="1"/>
    <filterColumn colId="1" hiddenButton="1"/>
    <filterColumn colId="2" hiddenButton="1"/>
    <filterColumn colId="3" hiddenButton="1"/>
    <filterColumn colId="4" hiddenButton="1"/>
  </autoFilter>
  <tableColumns count="5">
    <tableColumn id="1" xr3:uid="{87B8838A-6067-4140-B383-204BB88A6178}" name="Date" totalsRowLabel="Total" totalsRowDxfId="44"/>
    <tableColumn id="2" xr3:uid="{9E63E261-C501-C946-AC1E-F41B3F3339D5}" name="Qty" totalsRowDxfId="43"/>
    <tableColumn id="3" xr3:uid="{C144A2C4-DDC6-2240-A1DE-C544FF2E43E6}" name="Item" totalsRowDxfId="42"/>
    <tableColumn id="4" xr3:uid="{63C6E08F-8DCF-A54A-9D49-89F7705D5668}" name="Description" totalsRowDxfId="41"/>
    <tableColumn id="5" xr3:uid="{E8F34E5F-9E4F-D54B-9F17-1C11FB4B88F3}" name="Amount" totalsRowFunction="sum" totalsRowDxfId="40"/>
  </tableColumns>
  <tableStyleInfo name="TableStyleLight19" showFirstColumn="0" showLastColumn="0" showRowStripes="1" showColumnStripes="0"/>
</table>
</file>

<file path=xl/tables/table6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4" xr:uid="{3BA2AE0E-F257-8945-89AE-FA6FA8A40D69}" name="Table18126467115" displayName="Table18126467115" ref="K161:O177" totalsRowCount="1" headerRowDxfId="39">
  <autoFilter ref="K161:O176" xr:uid="{46AAB98F-6C08-5F44-92DA-B70EB9BE2F50}">
    <filterColumn colId="0" hiddenButton="1"/>
    <filterColumn colId="1" hiddenButton="1"/>
    <filterColumn colId="2" hiddenButton="1"/>
    <filterColumn colId="3" hiddenButton="1"/>
    <filterColumn colId="4" hiddenButton="1"/>
  </autoFilter>
  <tableColumns count="5">
    <tableColumn id="1" xr3:uid="{8BC39977-0980-EC48-B53F-75C0EF9FF9D2}" name="Date" totalsRowLabel="Total" totalsRowDxfId="38"/>
    <tableColumn id="2" xr3:uid="{BB41A533-9879-CF46-B8CC-69BBBD786142}" name="Qty" totalsRowDxfId="37"/>
    <tableColumn id="3" xr3:uid="{977D3887-B52C-5442-B725-E00DD869F7FE}" name="Item" totalsRowDxfId="36"/>
    <tableColumn id="4" xr3:uid="{880DD9BC-93C7-D74A-8EEC-4A2EE06BB505}" name="Description" totalsRowDxfId="35"/>
    <tableColumn id="5" xr3:uid="{8029E753-9183-CE45-9406-0F100038C197}" name="Amount" totalsRowFunction="sum" totalsRowDxfId="34"/>
  </tableColumns>
  <tableStyleInfo name="TableStyleLight1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F1A2378F-4828-A149-AF4F-BB8D0313AE6F}" name="Table152343" displayName="Table152343" ref="B111:G127" totalsRowCount="1" headerRowDxfId="447">
  <autoFilter ref="B111:G126" xr:uid="{DCCAE5AF-6B80-354E-9844-183571804602}">
    <filterColumn colId="0" hiddenButton="1"/>
    <filterColumn colId="1" hiddenButton="1"/>
    <filterColumn colId="2" hiddenButton="1"/>
    <filterColumn colId="3" hiddenButton="1"/>
    <filterColumn colId="4" hiddenButton="1"/>
    <filterColumn colId="5" hiddenButton="1"/>
  </autoFilter>
  <tableColumns count="6">
    <tableColumn id="1" xr3:uid="{45545855-766C-CF43-B51B-25B0EB379496}" name="Date" totalsRowLabel="Total" totalsRowDxfId="446"/>
    <tableColumn id="2" xr3:uid="{D5585305-0924-8945-BD54-2DE58986CD73}" name="Qty" totalsRowDxfId="445"/>
    <tableColumn id="3" xr3:uid="{D57FE04D-394B-E747-A97A-C8C62B2EAB05}" name="Item" totalsRowDxfId="444"/>
    <tableColumn id="4" xr3:uid="{46F94387-0BF7-354B-979C-CD8F84AF1BE3}" name="Description" totalsRowDxfId="443"/>
    <tableColumn id="5" xr3:uid="{B3A68090-B40D-FD40-AAEF-496DBCC8A42C}" name="Paid by" totalsRowDxfId="442"/>
    <tableColumn id="6" xr3:uid="{C04599A5-73D7-8F4C-BB2B-8A8B155C8900}" name="Cost" totalsRowFunction="sum" totalsRowDxfId="441"/>
  </tableColumns>
  <tableStyleInfo name="TableStyleLight19" showFirstColumn="0" showLastColumn="0" showRowStripes="1" showColumnStripes="0"/>
</table>
</file>

<file path=xl/tables/table7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5" xr:uid="{1B5234C7-E538-0A4F-8161-665B2C69B440}" name="Table18126468116" displayName="Table18126468116" ref="K186:O202" totalsRowCount="1" headerRowDxfId="33">
  <autoFilter ref="K186:O201" xr:uid="{D04302BB-D8BE-A847-A5FD-A5EA4D75CF0B}">
    <filterColumn colId="0" hiddenButton="1"/>
    <filterColumn colId="1" hiddenButton="1"/>
    <filterColumn colId="2" hiddenButton="1"/>
    <filterColumn colId="3" hiddenButton="1"/>
    <filterColumn colId="4" hiddenButton="1"/>
  </autoFilter>
  <tableColumns count="5">
    <tableColumn id="1" xr3:uid="{2AE61A73-F3CA-6E41-B142-A323EED4560F}" name="Date" totalsRowLabel="Total" totalsRowDxfId="32"/>
    <tableColumn id="2" xr3:uid="{56E54072-7443-D846-B7BC-2CFF105412EC}" name="Qty" totalsRowDxfId="31"/>
    <tableColumn id="3" xr3:uid="{9B4BB20D-2088-5D4C-A927-62F3E09C1B06}" name="Item" totalsRowDxfId="30"/>
    <tableColumn id="4" xr3:uid="{93BF7417-4495-1746-9628-8860C35CDAE0}" name="Description" totalsRowDxfId="29"/>
    <tableColumn id="5" xr3:uid="{0E369A66-4F89-9344-9F8C-DDD0699D00E5}" name="Amount" totalsRowFunction="sum" totalsRowDxfId="28"/>
  </tableColumns>
  <tableStyleInfo name="TableStyleLight19" showFirstColumn="0" showLastColumn="0" showRowStripes="1" showColumnStripes="0"/>
</table>
</file>

<file path=xl/tables/table7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6" xr:uid="{6B69CBFF-7598-0C43-A001-E9D9A4798173}" name="Table18126469117" displayName="Table18126469117" ref="K211:O227" totalsRowCount="1" headerRowDxfId="27">
  <autoFilter ref="K211:O226" xr:uid="{8510765D-B9E1-F34A-BCC2-64709569955F}">
    <filterColumn colId="0" hiddenButton="1"/>
    <filterColumn colId="1" hiddenButton="1"/>
    <filterColumn colId="2" hiddenButton="1"/>
    <filterColumn colId="3" hiddenButton="1"/>
    <filterColumn colId="4" hiddenButton="1"/>
  </autoFilter>
  <tableColumns count="5">
    <tableColumn id="1" xr3:uid="{A8549716-DCFD-1944-B8B6-AE95C5B9A21D}" name="Date" totalsRowLabel="Total" totalsRowDxfId="26"/>
    <tableColumn id="2" xr3:uid="{7758FE4C-A94D-C641-BA92-F37E04B74A47}" name="Qty" totalsRowDxfId="25"/>
    <tableColumn id="3" xr3:uid="{3F998CA4-24B1-F64C-99DB-46BC00627D04}" name="Item" totalsRowDxfId="24"/>
    <tableColumn id="4" xr3:uid="{9890C0D6-C823-0745-8A4B-75D273E761CF}" name="Description" totalsRowDxfId="23"/>
    <tableColumn id="5" xr3:uid="{91094204-E320-3642-BFB4-6CC25F9E7E78}" name="Amount" totalsRowFunction="sum" totalsRowDxfId="22"/>
  </tableColumns>
  <tableStyleInfo name="TableStyleLight19" showFirstColumn="0" showLastColumn="0" showRowStripes="1" showColumnStripes="0"/>
</table>
</file>

<file path=xl/tables/table7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7" xr:uid="{E6BE1657-0290-7548-9FA3-A1FC04CDDA4C}" name="Table18126470118" displayName="Table18126470118" ref="K236:O252" totalsRowCount="1" headerRowDxfId="21">
  <autoFilter ref="K236:O251" xr:uid="{7C59B3EE-C444-3145-8745-D9897C25FA03}">
    <filterColumn colId="0" hiddenButton="1"/>
    <filterColumn colId="1" hiddenButton="1"/>
    <filterColumn colId="2" hiddenButton="1"/>
    <filterColumn colId="3" hiddenButton="1"/>
    <filterColumn colId="4" hiddenButton="1"/>
  </autoFilter>
  <tableColumns count="5">
    <tableColumn id="1" xr3:uid="{73E9AC99-1016-894B-A1F7-D9278C85C2C0}" name="Date" totalsRowLabel="Total" totalsRowDxfId="20"/>
    <tableColumn id="2" xr3:uid="{0188A4A3-F94D-E249-911C-71FB6747A2CF}" name="Qty" totalsRowDxfId="19"/>
    <tableColumn id="3" xr3:uid="{92F935DF-A9A1-B544-8775-1464D5407F7E}" name="Item" totalsRowDxfId="18"/>
    <tableColumn id="4" xr3:uid="{21690627-5A7F-8145-9B4C-765423A1C988}" name="Description" totalsRowDxfId="17"/>
    <tableColumn id="5" xr3:uid="{6FF79CA8-7CAB-924C-B09D-266B8BD1510E}" name="Amount" totalsRowFunction="sum" totalsRowDxfId="16"/>
  </tableColumns>
  <tableStyleInfo name="TableStyleLight19" showFirstColumn="0" showLastColumn="0" showRowStripes="1" showColumnStripes="0"/>
</table>
</file>

<file path=xl/tables/table7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8" xr:uid="{7BBA6120-5DEE-474C-8C02-07608BF755FB}" name="Table18126471119" displayName="Table18126471119" ref="K261:O277" totalsRowCount="1" headerRowDxfId="15">
  <autoFilter ref="K261:O276" xr:uid="{341C024B-7013-D14A-9415-80CF4B9133A0}">
    <filterColumn colId="0" hiddenButton="1"/>
    <filterColumn colId="1" hiddenButton="1"/>
    <filterColumn colId="2" hiddenButton="1"/>
    <filterColumn colId="3" hiddenButton="1"/>
    <filterColumn colId="4" hiddenButton="1"/>
  </autoFilter>
  <tableColumns count="5">
    <tableColumn id="1" xr3:uid="{2D0D597B-CDA1-B54E-B880-E109B49FDCEB}" name="Date" totalsRowLabel="Total" totalsRowDxfId="14"/>
    <tableColumn id="2" xr3:uid="{2C55A132-507C-3E41-8E08-5BD4C65B2126}" name="Qty" totalsRowDxfId="13"/>
    <tableColumn id="3" xr3:uid="{8BAC489E-F230-3E42-A4D0-A784046A64CD}" name="Item" totalsRowDxfId="12"/>
    <tableColumn id="4" xr3:uid="{DFE65679-8092-9F4A-9263-51D93E88D5BE}" name="Description" totalsRowDxfId="11"/>
    <tableColumn id="5" xr3:uid="{47A04DCE-04C7-5944-AD94-B676F3885C0D}" name="Amount" totalsRowFunction="sum" totalsRowDxfId="10"/>
  </tableColumns>
  <tableStyleInfo name="TableStyleLight19" showFirstColumn="0" showLastColumn="0" showRowStripes="1" showColumnStripes="0"/>
</table>
</file>

<file path=xl/tables/table7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9" xr:uid="{CE253C43-7D1E-504C-8F82-844B85DFF97A}" name="Table18126472120" displayName="Table18126472120" ref="K286:O302" totalsRowCount="1" headerRowDxfId="9">
  <autoFilter ref="K286:O301" xr:uid="{56A38B24-EF31-E34D-B40F-E48E2A464250}">
    <filterColumn colId="0" hiddenButton="1"/>
    <filterColumn colId="1" hiddenButton="1"/>
    <filterColumn colId="2" hiddenButton="1"/>
    <filterColumn colId="3" hiddenButton="1"/>
    <filterColumn colId="4" hiddenButton="1"/>
  </autoFilter>
  <tableColumns count="5">
    <tableColumn id="1" xr3:uid="{F14E01DB-2296-C941-8A8C-7C9349F85139}" name="Date" totalsRowLabel="Total" totalsRowDxfId="8"/>
    <tableColumn id="2" xr3:uid="{FA456F20-A94F-594A-881A-A095E8B5F660}" name="Qty" totalsRowDxfId="7"/>
    <tableColumn id="3" xr3:uid="{CF5DED2E-F2B4-5348-AF7C-D03341BCEA32}" name="Item" totalsRowDxfId="6"/>
    <tableColumn id="4" xr3:uid="{8C9636F4-BA41-534D-B43A-55216206B842}" name="Description" totalsRowDxfId="5"/>
    <tableColumn id="5" xr3:uid="{C1E61844-F213-404B-AB57-86D030490826}" name="Amount" totalsRowFunction="sum" totalsRowDxfId="4"/>
  </tableColumns>
  <tableStyleInfo name="TableStyleLight1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A2148D48-DB5D-314D-A052-18002ECA3162}" name="Table152344" displayName="Table152344" ref="B136:G152" totalsRowCount="1" headerRowDxfId="440">
  <autoFilter ref="B136:G151" xr:uid="{30F4C6EE-8006-6240-AB77-BB2F23606ABE}">
    <filterColumn colId="0" hiddenButton="1"/>
    <filterColumn colId="1" hiddenButton="1"/>
    <filterColumn colId="2" hiddenButton="1"/>
    <filterColumn colId="3" hiddenButton="1"/>
    <filterColumn colId="4" hiddenButton="1"/>
    <filterColumn colId="5" hiddenButton="1"/>
  </autoFilter>
  <tableColumns count="6">
    <tableColumn id="1" xr3:uid="{3644C30B-1BB1-3348-8023-819F8C2C5BD6}" name="Date" totalsRowLabel="Total" totalsRowDxfId="439"/>
    <tableColumn id="2" xr3:uid="{4453AC3C-9C81-954A-A61D-FCA6018E052B}" name="Qty" totalsRowDxfId="438"/>
    <tableColumn id="3" xr3:uid="{CD1785B3-A128-9040-8061-4448A88C5CCE}" name="Item" totalsRowDxfId="437"/>
    <tableColumn id="4" xr3:uid="{6CEF485A-E257-3643-85B2-F4FC01FE7E41}" name="Description" totalsRowDxfId="436"/>
    <tableColumn id="5" xr3:uid="{6D7D2494-55DC-4549-A648-7EAD8B542B31}" name="Paid by" totalsRowDxfId="435"/>
    <tableColumn id="6" xr3:uid="{8F447FA7-0D61-534E-AAC0-A8BF95E537D0}" name="Cost" totalsRowFunction="sum" totalsRowDxfId="434"/>
  </tableColumns>
  <tableStyleInfo name="TableStyleLight19"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9B1D3B54-DD50-5B43-A190-20EEA59A53E2}" name="Table152345" displayName="Table152345" ref="B161:G177" totalsRowCount="1" headerRowDxfId="433">
  <autoFilter ref="B161:G176" xr:uid="{DFA1E896-D7D8-F644-8A24-FAE6E3A8E279}">
    <filterColumn colId="0" hiddenButton="1"/>
    <filterColumn colId="1" hiddenButton="1"/>
    <filterColumn colId="2" hiddenButton="1"/>
    <filterColumn colId="3" hiddenButton="1"/>
    <filterColumn colId="4" hiddenButton="1"/>
    <filterColumn colId="5" hiddenButton="1"/>
  </autoFilter>
  <tableColumns count="6">
    <tableColumn id="1" xr3:uid="{A6AB7906-2B4C-3045-A004-EA9DCE585649}" name="Date" totalsRowLabel="Total" totalsRowDxfId="432"/>
    <tableColumn id="2" xr3:uid="{94B5F65C-5C22-1F40-B7C7-123731BD164E}" name="Qty" totalsRowDxfId="431"/>
    <tableColumn id="3" xr3:uid="{4CCDB495-8C45-AB4B-A62D-2BB3209C8D83}" name="Item" totalsRowDxfId="430"/>
    <tableColumn id="4" xr3:uid="{83AD10EB-560C-4C4F-BE1A-5CAE04632D29}" name="Description" totalsRowDxfId="429"/>
    <tableColumn id="5" xr3:uid="{B5FD1291-D9EA-D142-B0FB-15374C378538}" name="Paid by" totalsRowDxfId="428"/>
    <tableColumn id="6" xr3:uid="{7D63D3DD-2896-004F-ACAF-11C41CCFFFAA}" name="Cost" totalsRowFunction="sum" totalsRowDxfId="427"/>
  </tableColumns>
  <tableStyleInfo name="TableStyleLight19" showFirstColumn="0" showLastColumn="0" showRowStripes="1" showColumnStripes="0"/>
</table>
</file>

<file path=xl/theme/theme1.xml><?xml version="1.0" encoding="utf-8"?>
<a:theme xmlns:a="http://schemas.openxmlformats.org/drawingml/2006/main" name="Office Theme">
  <a:themeElements>
    <a:clrScheme name="Blue Green">
      <a:dk1>
        <a:sysClr val="windowText" lastClr="000000"/>
      </a:dk1>
      <a:lt1>
        <a:sysClr val="window" lastClr="FFFFFF"/>
      </a:lt1>
      <a:dk2>
        <a:srgbClr val="373545"/>
      </a:dk2>
      <a:lt2>
        <a:srgbClr val="CEDBE6"/>
      </a:lt2>
      <a:accent1>
        <a:srgbClr val="3494BA"/>
      </a:accent1>
      <a:accent2>
        <a:srgbClr val="58B6C0"/>
      </a:accent2>
      <a:accent3>
        <a:srgbClr val="75BDA7"/>
      </a:accent3>
      <a:accent4>
        <a:srgbClr val="7A8C8E"/>
      </a:accent4>
      <a:accent5>
        <a:srgbClr val="84ACB6"/>
      </a:accent5>
      <a:accent6>
        <a:srgbClr val="2683C6"/>
      </a:accent6>
      <a:hlink>
        <a:srgbClr val="6B9F25"/>
      </a:hlink>
      <a:folHlink>
        <a:srgbClr val="9F6715"/>
      </a:folHlink>
    </a:clrScheme>
    <a:fontScheme name="Century Gothic">
      <a:majorFont>
        <a:latin typeface="Century Gothic" panose="020F0302020204030204"/>
        <a:ea typeface=""/>
        <a:cs typeface=""/>
        <a:font script="Jpan" typeface="メイリオ"/>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entury Gothic" panose="020F03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40000"/>
                <a:satMod val="155000"/>
              </a:schemeClr>
            </a:gs>
            <a:gs pos="65000">
              <a:schemeClr val="phClr">
                <a:shade val="85000"/>
                <a:satMod val="155000"/>
              </a:schemeClr>
            </a:gs>
            <a:gs pos="100000">
              <a:schemeClr val="phClr">
                <a:shade val="95000"/>
                <a:satMod val="155000"/>
              </a:schemeClr>
            </a:gs>
          </a:gsLst>
          <a:lin ang="16200000" scaled="0"/>
        </a:gradFill>
      </a:fillStyleLst>
      <a:lnStyleLst>
        <a:ln w="6350" cap="rnd" cmpd="sng" algn="ctr">
          <a:solidFill>
            <a:schemeClr val="phClr">
              <a:shade val="95000"/>
              <a:satMod val="105000"/>
            </a:schemeClr>
          </a:solidFill>
          <a:prstDash val="solid"/>
        </a:ln>
        <a:ln w="25400" cap="rnd" cmpd="sng" algn="ctr">
          <a:solidFill>
            <a:schemeClr val="phClr"/>
          </a:solidFill>
          <a:prstDash val="solid"/>
        </a:ln>
        <a:ln w="34925" cap="rnd" cmpd="sng" algn="ctr">
          <a:solidFill>
            <a:schemeClr val="phClr"/>
          </a:solidFill>
          <a:prstDash val="solid"/>
        </a:ln>
      </a:lnStyleLst>
      <a:effectStyleLst>
        <a:effectStyle>
          <a:effectLst>
            <a:outerShdw blurRad="50800" algn="tl" rotWithShape="0">
              <a:srgbClr val="000000">
                <a:alpha val="64000"/>
              </a:srgbClr>
            </a:outerShdw>
          </a:effectLst>
        </a:effectStyle>
        <a:effectStyle>
          <a:effectLst>
            <a:outerShdw blurRad="39000" dist="25400" dir="5400000">
              <a:srgbClr val="000000">
                <a:alpha val="35000"/>
              </a:srgbClr>
            </a:outerShdw>
          </a:effectLst>
        </a:effectStyle>
        <a:effectStyle>
          <a:effectLst>
            <a:outerShdw blurRad="39000" dist="25400" dir="5400000">
              <a:srgbClr val="000000">
                <a:alpha val="35000"/>
              </a:srgbClr>
            </a:outerShdw>
          </a:effectLst>
          <a:scene3d>
            <a:camera prst="orthographicFront" fov="0">
              <a:rot lat="0" lon="0" rev="0"/>
            </a:camera>
            <a:lightRig rig="threePt" dir="t">
              <a:rot lat="0" lon="0" rev="0"/>
            </a:lightRig>
          </a:scene3d>
          <a:sp3d prstMaterial="matte">
            <a:bevelT h="22225"/>
          </a:sp3d>
        </a:effectStyle>
      </a:effectStyleLst>
      <a:bgFillStyleLst>
        <a:solidFill>
          <a:schemeClr val="phClr"/>
        </a:solidFill>
        <a:gradFill rotWithShape="1">
          <a:gsLst>
            <a:gs pos="0">
              <a:schemeClr val="phClr">
                <a:shade val="50000"/>
                <a:satMod val="155000"/>
              </a:schemeClr>
            </a:gs>
            <a:gs pos="35000">
              <a:schemeClr val="phClr">
                <a:shade val="75000"/>
                <a:satMod val="155000"/>
              </a:schemeClr>
            </a:gs>
            <a:gs pos="100000">
              <a:schemeClr val="phClr">
                <a:tint val="80000"/>
                <a:satMod val="255000"/>
              </a:schemeClr>
            </a:gs>
          </a:gsLst>
          <a:lin ang="16200000" scaled="0"/>
        </a:gradFill>
        <a:gradFill rotWithShape="1">
          <a:gsLst>
            <a:gs pos="0">
              <a:schemeClr val="phClr">
                <a:tint val="80000"/>
                <a:satMod val="300000"/>
              </a:schemeClr>
            </a:gs>
            <a:gs pos="100000">
              <a:schemeClr val="phClr">
                <a:shade val="30000"/>
                <a:satMod val="200000"/>
              </a:schemeClr>
            </a:gs>
          </a:gsLst>
          <a:path path="circle">
            <a:fillToRect l="100000" t="100000" r="100000" b="100000"/>
          </a:path>
        </a:gradFill>
      </a:bgFillStyleLst>
    </a:fmtScheme>
  </a:themeElements>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table" Target="../tables/table2.xml"/></Relationships>
</file>

<file path=xl/worksheets/_rels/sheet3.xml.rels><?xml version="1.0" encoding="UTF-8" standalone="yes"?>
<Relationships xmlns="http://schemas.openxmlformats.org/package/2006/relationships"><Relationship Id="rId8" Type="http://schemas.openxmlformats.org/officeDocument/2006/relationships/table" Target="../tables/table9.xml"/><Relationship Id="rId13" Type="http://schemas.openxmlformats.org/officeDocument/2006/relationships/table" Target="../tables/table14.xml"/><Relationship Id="rId18" Type="http://schemas.openxmlformats.org/officeDocument/2006/relationships/table" Target="../tables/table19.xml"/><Relationship Id="rId3" Type="http://schemas.openxmlformats.org/officeDocument/2006/relationships/table" Target="../tables/table4.xml"/><Relationship Id="rId21" Type="http://schemas.openxmlformats.org/officeDocument/2006/relationships/table" Target="../tables/table22.xml"/><Relationship Id="rId7" Type="http://schemas.openxmlformats.org/officeDocument/2006/relationships/table" Target="../tables/table8.xml"/><Relationship Id="rId12" Type="http://schemas.openxmlformats.org/officeDocument/2006/relationships/table" Target="../tables/table13.xml"/><Relationship Id="rId17" Type="http://schemas.openxmlformats.org/officeDocument/2006/relationships/table" Target="../tables/table18.xml"/><Relationship Id="rId25" Type="http://schemas.openxmlformats.org/officeDocument/2006/relationships/table" Target="../tables/table26.xml"/><Relationship Id="rId2" Type="http://schemas.openxmlformats.org/officeDocument/2006/relationships/table" Target="../tables/table3.xml"/><Relationship Id="rId16" Type="http://schemas.openxmlformats.org/officeDocument/2006/relationships/table" Target="../tables/table17.xml"/><Relationship Id="rId20" Type="http://schemas.openxmlformats.org/officeDocument/2006/relationships/table" Target="../tables/table21.xml"/><Relationship Id="rId1" Type="http://schemas.openxmlformats.org/officeDocument/2006/relationships/printerSettings" Target="../printerSettings/printerSettings2.bin"/><Relationship Id="rId6" Type="http://schemas.openxmlformats.org/officeDocument/2006/relationships/table" Target="../tables/table7.xml"/><Relationship Id="rId11" Type="http://schemas.openxmlformats.org/officeDocument/2006/relationships/table" Target="../tables/table12.xml"/><Relationship Id="rId24" Type="http://schemas.openxmlformats.org/officeDocument/2006/relationships/table" Target="../tables/table25.xml"/><Relationship Id="rId5" Type="http://schemas.openxmlformats.org/officeDocument/2006/relationships/table" Target="../tables/table6.xml"/><Relationship Id="rId15" Type="http://schemas.openxmlformats.org/officeDocument/2006/relationships/table" Target="../tables/table16.xml"/><Relationship Id="rId23" Type="http://schemas.openxmlformats.org/officeDocument/2006/relationships/table" Target="../tables/table24.xml"/><Relationship Id="rId10" Type="http://schemas.openxmlformats.org/officeDocument/2006/relationships/table" Target="../tables/table11.xml"/><Relationship Id="rId19" Type="http://schemas.openxmlformats.org/officeDocument/2006/relationships/table" Target="../tables/table20.xml"/><Relationship Id="rId4" Type="http://schemas.openxmlformats.org/officeDocument/2006/relationships/table" Target="../tables/table5.xml"/><Relationship Id="rId9" Type="http://schemas.openxmlformats.org/officeDocument/2006/relationships/table" Target="../tables/table10.xml"/><Relationship Id="rId14" Type="http://schemas.openxmlformats.org/officeDocument/2006/relationships/table" Target="../tables/table15.xml"/><Relationship Id="rId22" Type="http://schemas.openxmlformats.org/officeDocument/2006/relationships/table" Target="../tables/table23.xml"/></Relationships>
</file>

<file path=xl/worksheets/_rels/sheet4.xml.rels><?xml version="1.0" encoding="UTF-8" standalone="yes"?>
<Relationships xmlns="http://schemas.openxmlformats.org/package/2006/relationships"><Relationship Id="rId8" Type="http://schemas.openxmlformats.org/officeDocument/2006/relationships/table" Target="../tables/table33.xml"/><Relationship Id="rId13" Type="http://schemas.openxmlformats.org/officeDocument/2006/relationships/table" Target="../tables/table38.xml"/><Relationship Id="rId18" Type="http://schemas.openxmlformats.org/officeDocument/2006/relationships/table" Target="../tables/table43.xml"/><Relationship Id="rId3" Type="http://schemas.openxmlformats.org/officeDocument/2006/relationships/table" Target="../tables/table28.xml"/><Relationship Id="rId21" Type="http://schemas.openxmlformats.org/officeDocument/2006/relationships/table" Target="../tables/table46.xml"/><Relationship Id="rId7" Type="http://schemas.openxmlformats.org/officeDocument/2006/relationships/table" Target="../tables/table32.xml"/><Relationship Id="rId12" Type="http://schemas.openxmlformats.org/officeDocument/2006/relationships/table" Target="../tables/table37.xml"/><Relationship Id="rId17" Type="http://schemas.openxmlformats.org/officeDocument/2006/relationships/table" Target="../tables/table42.xml"/><Relationship Id="rId25" Type="http://schemas.openxmlformats.org/officeDocument/2006/relationships/table" Target="../tables/table50.xml"/><Relationship Id="rId2" Type="http://schemas.openxmlformats.org/officeDocument/2006/relationships/table" Target="../tables/table27.xml"/><Relationship Id="rId16" Type="http://schemas.openxmlformats.org/officeDocument/2006/relationships/table" Target="../tables/table41.xml"/><Relationship Id="rId20" Type="http://schemas.openxmlformats.org/officeDocument/2006/relationships/table" Target="../tables/table45.xml"/><Relationship Id="rId1" Type="http://schemas.openxmlformats.org/officeDocument/2006/relationships/printerSettings" Target="../printerSettings/printerSettings3.bin"/><Relationship Id="rId6" Type="http://schemas.openxmlformats.org/officeDocument/2006/relationships/table" Target="../tables/table31.xml"/><Relationship Id="rId11" Type="http://schemas.openxmlformats.org/officeDocument/2006/relationships/table" Target="../tables/table36.xml"/><Relationship Id="rId24" Type="http://schemas.openxmlformats.org/officeDocument/2006/relationships/table" Target="../tables/table49.xml"/><Relationship Id="rId5" Type="http://schemas.openxmlformats.org/officeDocument/2006/relationships/table" Target="../tables/table30.xml"/><Relationship Id="rId15" Type="http://schemas.openxmlformats.org/officeDocument/2006/relationships/table" Target="../tables/table40.xml"/><Relationship Id="rId23" Type="http://schemas.openxmlformats.org/officeDocument/2006/relationships/table" Target="../tables/table48.xml"/><Relationship Id="rId10" Type="http://schemas.openxmlformats.org/officeDocument/2006/relationships/table" Target="../tables/table35.xml"/><Relationship Id="rId19" Type="http://schemas.openxmlformats.org/officeDocument/2006/relationships/table" Target="../tables/table44.xml"/><Relationship Id="rId4" Type="http://schemas.openxmlformats.org/officeDocument/2006/relationships/table" Target="../tables/table29.xml"/><Relationship Id="rId9" Type="http://schemas.openxmlformats.org/officeDocument/2006/relationships/table" Target="../tables/table34.xml"/><Relationship Id="rId14" Type="http://schemas.openxmlformats.org/officeDocument/2006/relationships/table" Target="../tables/table39.xml"/><Relationship Id="rId22" Type="http://schemas.openxmlformats.org/officeDocument/2006/relationships/table" Target="../tables/table47.xml"/></Relationships>
</file>

<file path=xl/worksheets/_rels/sheet5.xml.rels><?xml version="1.0" encoding="UTF-8" standalone="yes"?>
<Relationships xmlns="http://schemas.openxmlformats.org/package/2006/relationships"><Relationship Id="rId8" Type="http://schemas.openxmlformats.org/officeDocument/2006/relationships/table" Target="../tables/table57.xml"/><Relationship Id="rId13" Type="http://schemas.openxmlformats.org/officeDocument/2006/relationships/table" Target="../tables/table62.xml"/><Relationship Id="rId18" Type="http://schemas.openxmlformats.org/officeDocument/2006/relationships/table" Target="../tables/table67.xml"/><Relationship Id="rId3" Type="http://schemas.openxmlformats.org/officeDocument/2006/relationships/table" Target="../tables/table52.xml"/><Relationship Id="rId21" Type="http://schemas.openxmlformats.org/officeDocument/2006/relationships/table" Target="../tables/table70.xml"/><Relationship Id="rId7" Type="http://schemas.openxmlformats.org/officeDocument/2006/relationships/table" Target="../tables/table56.xml"/><Relationship Id="rId12" Type="http://schemas.openxmlformats.org/officeDocument/2006/relationships/table" Target="../tables/table61.xml"/><Relationship Id="rId17" Type="http://schemas.openxmlformats.org/officeDocument/2006/relationships/table" Target="../tables/table66.xml"/><Relationship Id="rId25" Type="http://schemas.openxmlformats.org/officeDocument/2006/relationships/table" Target="../tables/table74.xml"/><Relationship Id="rId2" Type="http://schemas.openxmlformats.org/officeDocument/2006/relationships/table" Target="../tables/table51.xml"/><Relationship Id="rId16" Type="http://schemas.openxmlformats.org/officeDocument/2006/relationships/table" Target="../tables/table65.xml"/><Relationship Id="rId20" Type="http://schemas.openxmlformats.org/officeDocument/2006/relationships/table" Target="../tables/table69.xml"/><Relationship Id="rId1" Type="http://schemas.openxmlformats.org/officeDocument/2006/relationships/printerSettings" Target="../printerSettings/printerSettings4.bin"/><Relationship Id="rId6" Type="http://schemas.openxmlformats.org/officeDocument/2006/relationships/table" Target="../tables/table55.xml"/><Relationship Id="rId11" Type="http://schemas.openxmlformats.org/officeDocument/2006/relationships/table" Target="../tables/table60.xml"/><Relationship Id="rId24" Type="http://schemas.openxmlformats.org/officeDocument/2006/relationships/table" Target="../tables/table73.xml"/><Relationship Id="rId5" Type="http://schemas.openxmlformats.org/officeDocument/2006/relationships/table" Target="../tables/table54.xml"/><Relationship Id="rId15" Type="http://schemas.openxmlformats.org/officeDocument/2006/relationships/table" Target="../tables/table64.xml"/><Relationship Id="rId23" Type="http://schemas.openxmlformats.org/officeDocument/2006/relationships/table" Target="../tables/table72.xml"/><Relationship Id="rId10" Type="http://schemas.openxmlformats.org/officeDocument/2006/relationships/table" Target="../tables/table59.xml"/><Relationship Id="rId19" Type="http://schemas.openxmlformats.org/officeDocument/2006/relationships/table" Target="../tables/table68.xml"/><Relationship Id="rId4" Type="http://schemas.openxmlformats.org/officeDocument/2006/relationships/table" Target="../tables/table53.xml"/><Relationship Id="rId9" Type="http://schemas.openxmlformats.org/officeDocument/2006/relationships/table" Target="../tables/table58.xml"/><Relationship Id="rId14" Type="http://schemas.openxmlformats.org/officeDocument/2006/relationships/table" Target="../tables/table63.xml"/><Relationship Id="rId22" Type="http://schemas.openxmlformats.org/officeDocument/2006/relationships/table" Target="../tables/table7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67BC5F-F656-0D4D-AA33-57C6F77A85E7}">
  <dimension ref="A1:O32"/>
  <sheetViews>
    <sheetView showGridLines="0" workbookViewId="0">
      <pane xSplit="15" ySplit="32" topLeftCell="P33" activePane="bottomRight" state="frozen"/>
      <selection pane="topRight" activeCell="P1" sqref="P1"/>
      <selection pane="bottomLeft" activeCell="A33" sqref="A33"/>
      <selection pane="bottomRight" activeCell="P14" sqref="P14"/>
    </sheetView>
  </sheetViews>
  <sheetFormatPr baseColWidth="10" defaultRowHeight="16"/>
  <sheetData>
    <row r="1" spans="1:15">
      <c r="A1" s="75" t="s">
        <v>45</v>
      </c>
      <c r="B1" s="76"/>
      <c r="C1" s="76"/>
      <c r="D1" s="76"/>
      <c r="E1" s="76"/>
      <c r="F1" s="76"/>
      <c r="G1" s="76"/>
      <c r="H1" s="76"/>
      <c r="I1" s="76"/>
      <c r="J1" s="76"/>
      <c r="K1" s="76"/>
      <c r="L1" s="76"/>
      <c r="M1" s="76"/>
      <c r="N1" s="76"/>
      <c r="O1" s="77"/>
    </row>
    <row r="2" spans="1:15">
      <c r="A2" s="78"/>
      <c r="B2" s="79"/>
      <c r="C2" s="79"/>
      <c r="D2" s="79"/>
      <c r="E2" s="79"/>
      <c r="F2" s="79"/>
      <c r="G2" s="79"/>
      <c r="H2" s="79"/>
      <c r="I2" s="79"/>
      <c r="J2" s="79"/>
      <c r="K2" s="79"/>
      <c r="L2" s="79"/>
      <c r="M2" s="79"/>
      <c r="N2" s="79"/>
      <c r="O2" s="80"/>
    </row>
    <row r="3" spans="1:15">
      <c r="A3" s="78"/>
      <c r="B3" s="79"/>
      <c r="C3" s="79"/>
      <c r="D3" s="79"/>
      <c r="E3" s="79"/>
      <c r="F3" s="79"/>
      <c r="G3" s="79"/>
      <c r="H3" s="79"/>
      <c r="I3" s="79"/>
      <c r="J3" s="79"/>
      <c r="K3" s="79"/>
      <c r="L3" s="79"/>
      <c r="M3" s="79"/>
      <c r="N3" s="79"/>
      <c r="O3" s="80"/>
    </row>
    <row r="4" spans="1:15">
      <c r="A4" s="78"/>
      <c r="B4" s="79"/>
      <c r="C4" s="79"/>
      <c r="D4" s="79"/>
      <c r="E4" s="79"/>
      <c r="F4" s="79"/>
      <c r="G4" s="79"/>
      <c r="H4" s="79"/>
      <c r="I4" s="79"/>
      <c r="J4" s="79"/>
      <c r="K4" s="79"/>
      <c r="L4" s="79"/>
      <c r="M4" s="79"/>
      <c r="N4" s="79"/>
      <c r="O4" s="80"/>
    </row>
    <row r="5" spans="1:15">
      <c r="A5" s="78"/>
      <c r="B5" s="79"/>
      <c r="C5" s="79"/>
      <c r="D5" s="79"/>
      <c r="E5" s="79"/>
      <c r="F5" s="79"/>
      <c r="G5" s="79"/>
      <c r="H5" s="79"/>
      <c r="I5" s="79"/>
      <c r="J5" s="79"/>
      <c r="K5" s="79"/>
      <c r="L5" s="79"/>
      <c r="M5" s="79"/>
      <c r="N5" s="79"/>
      <c r="O5" s="80"/>
    </row>
    <row r="6" spans="1:15">
      <c r="A6" s="78"/>
      <c r="B6" s="79"/>
      <c r="C6" s="79"/>
      <c r="D6" s="79"/>
      <c r="E6" s="79"/>
      <c r="F6" s="79"/>
      <c r="G6" s="79"/>
      <c r="H6" s="79"/>
      <c r="I6" s="79"/>
      <c r="J6" s="79"/>
      <c r="K6" s="79"/>
      <c r="L6" s="79"/>
      <c r="M6" s="79"/>
      <c r="N6" s="79"/>
      <c r="O6" s="80"/>
    </row>
    <row r="7" spans="1:15">
      <c r="A7" s="78"/>
      <c r="B7" s="79"/>
      <c r="C7" s="79"/>
      <c r="D7" s="79"/>
      <c r="E7" s="79"/>
      <c r="F7" s="79"/>
      <c r="G7" s="79"/>
      <c r="H7" s="79"/>
      <c r="I7" s="79"/>
      <c r="J7" s="79"/>
      <c r="K7" s="79"/>
      <c r="L7" s="79"/>
      <c r="M7" s="79"/>
      <c r="N7" s="79"/>
      <c r="O7" s="80"/>
    </row>
    <row r="8" spans="1:15">
      <c r="A8" s="78"/>
      <c r="B8" s="79"/>
      <c r="C8" s="79"/>
      <c r="D8" s="79"/>
      <c r="E8" s="79"/>
      <c r="F8" s="79"/>
      <c r="G8" s="79"/>
      <c r="H8" s="79"/>
      <c r="I8" s="79"/>
      <c r="J8" s="79"/>
      <c r="K8" s="79"/>
      <c r="L8" s="79"/>
      <c r="M8" s="79"/>
      <c r="N8" s="79"/>
      <c r="O8" s="80"/>
    </row>
    <row r="9" spans="1:15">
      <c r="A9" s="78"/>
      <c r="B9" s="79"/>
      <c r="C9" s="79"/>
      <c r="D9" s="79"/>
      <c r="E9" s="79"/>
      <c r="F9" s="79"/>
      <c r="G9" s="79"/>
      <c r="H9" s="79"/>
      <c r="I9" s="79"/>
      <c r="J9" s="79"/>
      <c r="K9" s="79"/>
      <c r="L9" s="79"/>
      <c r="M9" s="79"/>
      <c r="N9" s="79"/>
      <c r="O9" s="80"/>
    </row>
    <row r="10" spans="1:15">
      <c r="A10" s="78"/>
      <c r="B10" s="79"/>
      <c r="C10" s="79"/>
      <c r="D10" s="79"/>
      <c r="E10" s="79"/>
      <c r="F10" s="79"/>
      <c r="G10" s="79"/>
      <c r="H10" s="79"/>
      <c r="I10" s="79"/>
      <c r="J10" s="79"/>
      <c r="K10" s="79"/>
      <c r="L10" s="79"/>
      <c r="M10" s="79"/>
      <c r="N10" s="79"/>
      <c r="O10" s="80"/>
    </row>
    <row r="11" spans="1:15">
      <c r="A11" s="78"/>
      <c r="B11" s="79"/>
      <c r="C11" s="79"/>
      <c r="D11" s="79"/>
      <c r="E11" s="79"/>
      <c r="F11" s="79"/>
      <c r="G11" s="79"/>
      <c r="H11" s="79"/>
      <c r="I11" s="79"/>
      <c r="J11" s="79"/>
      <c r="K11" s="79"/>
      <c r="L11" s="79"/>
      <c r="M11" s="79"/>
      <c r="N11" s="79"/>
      <c r="O11" s="80"/>
    </row>
    <row r="12" spans="1:15">
      <c r="A12" s="78"/>
      <c r="B12" s="79"/>
      <c r="C12" s="79"/>
      <c r="D12" s="79"/>
      <c r="E12" s="79"/>
      <c r="F12" s="79"/>
      <c r="G12" s="79"/>
      <c r="H12" s="79"/>
      <c r="I12" s="79"/>
      <c r="J12" s="79"/>
      <c r="K12" s="79"/>
      <c r="L12" s="79"/>
      <c r="M12" s="79"/>
      <c r="N12" s="79"/>
      <c r="O12" s="80"/>
    </row>
    <row r="13" spans="1:15">
      <c r="A13" s="78"/>
      <c r="B13" s="79"/>
      <c r="C13" s="79"/>
      <c r="D13" s="79"/>
      <c r="E13" s="79"/>
      <c r="F13" s="79"/>
      <c r="G13" s="79"/>
      <c r="H13" s="79"/>
      <c r="I13" s="79"/>
      <c r="J13" s="79"/>
      <c r="K13" s="79"/>
      <c r="L13" s="79"/>
      <c r="M13" s="79"/>
      <c r="N13" s="79"/>
      <c r="O13" s="80"/>
    </row>
    <row r="14" spans="1:15">
      <c r="A14" s="78"/>
      <c r="B14" s="79"/>
      <c r="C14" s="79"/>
      <c r="D14" s="79"/>
      <c r="E14" s="79"/>
      <c r="F14" s="79"/>
      <c r="G14" s="79"/>
      <c r="H14" s="79"/>
      <c r="I14" s="79"/>
      <c r="J14" s="79"/>
      <c r="K14" s="79"/>
      <c r="L14" s="79"/>
      <c r="M14" s="79"/>
      <c r="N14" s="79"/>
      <c r="O14" s="80"/>
    </row>
    <row r="15" spans="1:15">
      <c r="A15" s="78"/>
      <c r="B15" s="79"/>
      <c r="C15" s="79"/>
      <c r="D15" s="79"/>
      <c r="E15" s="79"/>
      <c r="F15" s="79"/>
      <c r="G15" s="79"/>
      <c r="H15" s="79"/>
      <c r="I15" s="79"/>
      <c r="J15" s="79"/>
      <c r="K15" s="79"/>
      <c r="L15" s="79"/>
      <c r="M15" s="79"/>
      <c r="N15" s="79"/>
      <c r="O15" s="80"/>
    </row>
    <row r="16" spans="1:15">
      <c r="A16" s="78"/>
      <c r="B16" s="79"/>
      <c r="C16" s="79"/>
      <c r="D16" s="79"/>
      <c r="E16" s="79"/>
      <c r="F16" s="79"/>
      <c r="G16" s="79"/>
      <c r="H16" s="79"/>
      <c r="I16" s="79"/>
      <c r="J16" s="79"/>
      <c r="K16" s="79"/>
      <c r="L16" s="79"/>
      <c r="M16" s="79"/>
      <c r="N16" s="79"/>
      <c r="O16" s="80"/>
    </row>
    <row r="17" spans="1:15">
      <c r="A17" s="78"/>
      <c r="B17" s="79"/>
      <c r="C17" s="79"/>
      <c r="D17" s="79"/>
      <c r="E17" s="79"/>
      <c r="F17" s="79"/>
      <c r="G17" s="79"/>
      <c r="H17" s="79"/>
      <c r="I17" s="79"/>
      <c r="J17" s="79"/>
      <c r="K17" s="79"/>
      <c r="L17" s="79"/>
      <c r="M17" s="79"/>
      <c r="N17" s="79"/>
      <c r="O17" s="80"/>
    </row>
    <row r="18" spans="1:15">
      <c r="A18" s="78"/>
      <c r="B18" s="79"/>
      <c r="C18" s="79"/>
      <c r="D18" s="79"/>
      <c r="E18" s="79"/>
      <c r="F18" s="79"/>
      <c r="G18" s="79"/>
      <c r="H18" s="79"/>
      <c r="I18" s="79"/>
      <c r="J18" s="79"/>
      <c r="K18" s="79"/>
      <c r="L18" s="79"/>
      <c r="M18" s="79"/>
      <c r="N18" s="79"/>
      <c r="O18" s="80"/>
    </row>
    <row r="19" spans="1:15">
      <c r="A19" s="78"/>
      <c r="B19" s="79"/>
      <c r="C19" s="79"/>
      <c r="D19" s="79"/>
      <c r="E19" s="79"/>
      <c r="F19" s="79"/>
      <c r="G19" s="79"/>
      <c r="H19" s="79"/>
      <c r="I19" s="79"/>
      <c r="J19" s="79"/>
      <c r="K19" s="79"/>
      <c r="L19" s="79"/>
      <c r="M19" s="79"/>
      <c r="N19" s="79"/>
      <c r="O19" s="80"/>
    </row>
    <row r="20" spans="1:15">
      <c r="A20" s="78"/>
      <c r="B20" s="79"/>
      <c r="C20" s="79"/>
      <c r="D20" s="79"/>
      <c r="E20" s="79"/>
      <c r="F20" s="79"/>
      <c r="G20" s="79"/>
      <c r="H20" s="79"/>
      <c r="I20" s="79"/>
      <c r="J20" s="79"/>
      <c r="K20" s="79"/>
      <c r="L20" s="79"/>
      <c r="M20" s="79"/>
      <c r="N20" s="79"/>
      <c r="O20" s="80"/>
    </row>
    <row r="21" spans="1:15">
      <c r="A21" s="78"/>
      <c r="B21" s="79"/>
      <c r="C21" s="79"/>
      <c r="D21" s="79"/>
      <c r="E21" s="79"/>
      <c r="F21" s="79"/>
      <c r="G21" s="79"/>
      <c r="H21" s="79"/>
      <c r="I21" s="79"/>
      <c r="J21" s="79"/>
      <c r="K21" s="79"/>
      <c r="L21" s="79"/>
      <c r="M21" s="79"/>
      <c r="N21" s="79"/>
      <c r="O21" s="80"/>
    </row>
    <row r="22" spans="1:15">
      <c r="A22" s="78"/>
      <c r="B22" s="79"/>
      <c r="C22" s="79"/>
      <c r="D22" s="79"/>
      <c r="E22" s="79"/>
      <c r="F22" s="79"/>
      <c r="G22" s="79"/>
      <c r="H22" s="79"/>
      <c r="I22" s="79"/>
      <c r="J22" s="79"/>
      <c r="K22" s="79"/>
      <c r="L22" s="79"/>
      <c r="M22" s="79"/>
      <c r="N22" s="79"/>
      <c r="O22" s="80"/>
    </row>
    <row r="23" spans="1:15">
      <c r="A23" s="78"/>
      <c r="B23" s="79"/>
      <c r="C23" s="79"/>
      <c r="D23" s="79"/>
      <c r="E23" s="79"/>
      <c r="F23" s="79"/>
      <c r="G23" s="79"/>
      <c r="H23" s="79"/>
      <c r="I23" s="79"/>
      <c r="J23" s="79"/>
      <c r="K23" s="79"/>
      <c r="L23" s="79"/>
      <c r="M23" s="79"/>
      <c r="N23" s="79"/>
      <c r="O23" s="80"/>
    </row>
    <row r="24" spans="1:15">
      <c r="A24" s="78"/>
      <c r="B24" s="79"/>
      <c r="C24" s="79"/>
      <c r="D24" s="79"/>
      <c r="E24" s="79"/>
      <c r="F24" s="79"/>
      <c r="G24" s="79"/>
      <c r="H24" s="79"/>
      <c r="I24" s="79"/>
      <c r="J24" s="79"/>
      <c r="K24" s="79"/>
      <c r="L24" s="79"/>
      <c r="M24" s="79"/>
      <c r="N24" s="79"/>
      <c r="O24" s="80"/>
    </row>
    <row r="25" spans="1:15">
      <c r="A25" s="78"/>
      <c r="B25" s="79"/>
      <c r="C25" s="79"/>
      <c r="D25" s="79"/>
      <c r="E25" s="79"/>
      <c r="F25" s="79"/>
      <c r="G25" s="79"/>
      <c r="H25" s="79"/>
      <c r="I25" s="79"/>
      <c r="J25" s="79"/>
      <c r="K25" s="79"/>
      <c r="L25" s="79"/>
      <c r="M25" s="79"/>
      <c r="N25" s="79"/>
      <c r="O25" s="80"/>
    </row>
    <row r="26" spans="1:15">
      <c r="A26" s="78"/>
      <c r="B26" s="79"/>
      <c r="C26" s="79"/>
      <c r="D26" s="79"/>
      <c r="E26" s="79"/>
      <c r="F26" s="79"/>
      <c r="G26" s="79"/>
      <c r="H26" s="79"/>
      <c r="I26" s="79"/>
      <c r="J26" s="79"/>
      <c r="K26" s="79"/>
      <c r="L26" s="79"/>
      <c r="M26" s="79"/>
      <c r="N26" s="79"/>
      <c r="O26" s="80"/>
    </row>
    <row r="27" spans="1:15">
      <c r="A27" s="78"/>
      <c r="B27" s="79"/>
      <c r="C27" s="79"/>
      <c r="D27" s="79"/>
      <c r="E27" s="79"/>
      <c r="F27" s="79"/>
      <c r="G27" s="79"/>
      <c r="H27" s="79"/>
      <c r="I27" s="79"/>
      <c r="J27" s="79"/>
      <c r="K27" s="79"/>
      <c r="L27" s="79"/>
      <c r="M27" s="79"/>
      <c r="N27" s="79"/>
      <c r="O27" s="80"/>
    </row>
    <row r="28" spans="1:15">
      <c r="A28" s="78"/>
      <c r="B28" s="79"/>
      <c r="C28" s="79"/>
      <c r="D28" s="79"/>
      <c r="E28" s="79"/>
      <c r="F28" s="79"/>
      <c r="G28" s="79"/>
      <c r="H28" s="79"/>
      <c r="I28" s="79"/>
      <c r="J28" s="79"/>
      <c r="K28" s="79"/>
      <c r="L28" s="79"/>
      <c r="M28" s="79"/>
      <c r="N28" s="79"/>
      <c r="O28" s="80"/>
    </row>
    <row r="29" spans="1:15">
      <c r="A29" s="78"/>
      <c r="B29" s="79"/>
      <c r="C29" s="79"/>
      <c r="D29" s="79"/>
      <c r="E29" s="79"/>
      <c r="F29" s="79"/>
      <c r="G29" s="79"/>
      <c r="H29" s="79"/>
      <c r="I29" s="79"/>
      <c r="J29" s="79"/>
      <c r="K29" s="79"/>
      <c r="L29" s="79"/>
      <c r="M29" s="79"/>
      <c r="N29" s="79"/>
      <c r="O29" s="80"/>
    </row>
    <row r="30" spans="1:15">
      <c r="A30" s="78"/>
      <c r="B30" s="79"/>
      <c r="C30" s="79"/>
      <c r="D30" s="79"/>
      <c r="E30" s="79"/>
      <c r="F30" s="79"/>
      <c r="G30" s="79"/>
      <c r="H30" s="79"/>
      <c r="I30" s="79"/>
      <c r="J30" s="79"/>
      <c r="K30" s="79"/>
      <c r="L30" s="79"/>
      <c r="M30" s="79"/>
      <c r="N30" s="79"/>
      <c r="O30" s="80"/>
    </row>
    <row r="31" spans="1:15">
      <c r="A31" s="78"/>
      <c r="B31" s="79"/>
      <c r="C31" s="79"/>
      <c r="D31" s="79"/>
      <c r="E31" s="79"/>
      <c r="F31" s="79"/>
      <c r="G31" s="79"/>
      <c r="H31" s="79"/>
      <c r="I31" s="79"/>
      <c r="J31" s="79"/>
      <c r="K31" s="79"/>
      <c r="L31" s="79"/>
      <c r="M31" s="79"/>
      <c r="N31" s="79"/>
      <c r="O31" s="80"/>
    </row>
    <row r="32" spans="1:15" ht="17" thickBot="1">
      <c r="A32" s="81"/>
      <c r="B32" s="82"/>
      <c r="C32" s="82"/>
      <c r="D32" s="82"/>
      <c r="E32" s="82"/>
      <c r="F32" s="82"/>
      <c r="G32" s="82"/>
      <c r="H32" s="82"/>
      <c r="I32" s="82"/>
      <c r="J32" s="82"/>
      <c r="K32" s="82"/>
      <c r="L32" s="82"/>
      <c r="M32" s="82"/>
      <c r="N32" s="82"/>
      <c r="O32" s="83"/>
    </row>
  </sheetData>
  <mergeCells count="1">
    <mergeCell ref="A1:O3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Q52"/>
  <sheetViews>
    <sheetView showGridLines="0" tabSelected="1" zoomScale="90" zoomScaleNormal="90" workbookViewId="0">
      <selection activeCell="C6" sqref="C6:H6"/>
    </sheetView>
  </sheetViews>
  <sheetFormatPr baseColWidth="10" defaultColWidth="8.85546875" defaultRowHeight="13"/>
  <cols>
    <col min="1" max="1" width="3.140625" style="1" customWidth="1"/>
    <col min="2" max="2" width="2" style="1" customWidth="1"/>
    <col min="3" max="3" width="50.5703125" style="1" customWidth="1"/>
    <col min="4" max="4" width="21.5703125" style="1" customWidth="1"/>
    <col min="5" max="5" width="7" style="1" customWidth="1"/>
    <col min="6" max="6" width="21.140625" style="1" customWidth="1"/>
    <col min="7" max="8" width="11.7109375" style="1" customWidth="1"/>
    <col min="9" max="14" width="8.85546875" style="1"/>
    <col min="15" max="15" width="9.7109375" style="1" bestFit="1" customWidth="1"/>
    <col min="16" max="16384" width="8.85546875" style="1"/>
  </cols>
  <sheetData>
    <row r="1" spans="2:17" ht="12.75" customHeight="1">
      <c r="B1" s="22"/>
      <c r="C1" s="25"/>
      <c r="D1" s="30"/>
      <c r="E1" s="23"/>
      <c r="F1" s="59"/>
      <c r="G1" s="28"/>
      <c r="H1" s="29"/>
      <c r="I1" s="30"/>
      <c r="J1" s="24"/>
      <c r="K1" s="9"/>
      <c r="L1" s="9"/>
      <c r="M1" s="27"/>
      <c r="N1" s="28"/>
      <c r="O1" s="60"/>
      <c r="P1"/>
      <c r="Q1"/>
    </row>
    <row r="2" spans="2:17" ht="9.75" customHeight="1">
      <c r="B2" s="32"/>
      <c r="C2" s="32"/>
      <c r="D2" s="33"/>
      <c r="E2" s="35"/>
      <c r="F2" s="36"/>
      <c r="G2" s="36"/>
      <c r="H2" s="36"/>
      <c r="I2" s="36"/>
      <c r="J2" s="36"/>
      <c r="K2" s="36"/>
      <c r="L2" s="36"/>
      <c r="M2" s="36"/>
      <c r="N2" s="36"/>
      <c r="O2" s="36"/>
      <c r="P2"/>
      <c r="Q2"/>
    </row>
    <row r="3" spans="2:17" ht="135.75" customHeight="1" thickBot="1">
      <c r="B3" s="86" t="s">
        <v>15</v>
      </c>
      <c r="C3" s="86"/>
      <c r="D3" s="86"/>
      <c r="E3" s="86"/>
      <c r="F3" s="86"/>
      <c r="G3" s="86"/>
      <c r="H3" s="86"/>
      <c r="I3" s="86"/>
      <c r="J3" s="86"/>
      <c r="K3" s="86"/>
      <c r="L3" s="86"/>
      <c r="M3" s="86"/>
      <c r="N3" s="86"/>
      <c r="O3" s="86"/>
      <c r="P3"/>
      <c r="Q3"/>
    </row>
    <row r="4" spans="2:17" ht="34" customHeight="1">
      <c r="B4" s="73"/>
      <c r="C4" s="74" t="s">
        <v>46</v>
      </c>
      <c r="D4" s="72"/>
      <c r="E4" s="72"/>
      <c r="F4" s="72"/>
      <c r="G4" s="72"/>
      <c r="H4" s="72"/>
      <c r="I4" s="72"/>
      <c r="J4" s="72"/>
      <c r="K4" s="72"/>
      <c r="L4" s="72"/>
      <c r="M4" s="88" t="s">
        <v>26</v>
      </c>
      <c r="N4" s="88"/>
      <c r="O4" s="88"/>
      <c r="P4"/>
    </row>
    <row r="5" spans="2:17" ht="18" customHeight="1">
      <c r="C5" s="5"/>
      <c r="D5" s="5"/>
      <c r="E5" s="6"/>
      <c r="F5" s="6"/>
      <c r="G5"/>
      <c r="H5"/>
      <c r="I5" s="62"/>
      <c r="J5" s="62"/>
      <c r="K5" s="62"/>
      <c r="L5" s="62"/>
      <c r="M5" s="62"/>
      <c r="N5" s="62"/>
      <c r="O5"/>
      <c r="P5"/>
    </row>
    <row r="6" spans="2:17" ht="47" customHeight="1" thickBot="1">
      <c r="C6" s="87" t="s">
        <v>17</v>
      </c>
      <c r="D6" s="87"/>
      <c r="E6" s="87"/>
      <c r="F6" s="87"/>
      <c r="G6" s="87"/>
      <c r="H6" s="87"/>
      <c r="I6" s="63"/>
      <c r="J6" s="63"/>
      <c r="K6" s="63"/>
      <c r="L6" s="63"/>
      <c r="M6" s="63"/>
      <c r="N6" s="63"/>
      <c r="O6" s="63"/>
      <c r="P6"/>
    </row>
    <row r="7" spans="2:17" s="2" customFormat="1" ht="22.5" customHeight="1">
      <c r="C7" s="65" t="s">
        <v>0</v>
      </c>
      <c r="D7" s="52"/>
      <c r="E7" s="54"/>
      <c r="F7" s="53"/>
      <c r="G7" s="53"/>
      <c r="H7" s="53"/>
      <c r="I7" s="53"/>
      <c r="J7" s="53"/>
      <c r="K7" s="53"/>
      <c r="L7" s="53"/>
      <c r="M7" s="53"/>
      <c r="N7" s="53"/>
      <c r="O7" s="64">
        <f>Table179[[#Totals],[Amount]]</f>
        <v>39.5</v>
      </c>
      <c r="P7"/>
    </row>
    <row r="8" spans="2:17" ht="26.25" customHeight="1">
      <c r="C8" s="65" t="s">
        <v>2</v>
      </c>
      <c r="D8" s="52"/>
      <c r="E8" s="54"/>
      <c r="F8" s="53"/>
      <c r="G8" s="53"/>
      <c r="H8" s="53"/>
      <c r="I8" s="53"/>
      <c r="J8" s="53"/>
      <c r="K8" s="53"/>
      <c r="L8" s="53"/>
      <c r="M8" s="53"/>
      <c r="N8" s="53"/>
      <c r="O8" s="64">
        <f>Table17911[[#Totals],[Amount]]</f>
        <v>338</v>
      </c>
    </row>
    <row r="9" spans="2:17" ht="10" customHeight="1">
      <c r="C9" s="46"/>
      <c r="D9" s="46"/>
      <c r="E9" s="50"/>
      <c r="F9" s="47"/>
      <c r="G9" s="47"/>
      <c r="H9" s="47"/>
      <c r="I9" s="47"/>
      <c r="J9" s="47"/>
      <c r="K9" s="47"/>
      <c r="L9" s="47"/>
      <c r="M9" s="47"/>
      <c r="N9" s="47"/>
      <c r="O9" s="48"/>
      <c r="P9" s="20"/>
    </row>
    <row r="10" spans="2:17" ht="28" customHeight="1">
      <c r="C10" s="71" t="s">
        <v>16</v>
      </c>
      <c r="D10" s="39"/>
      <c r="E10" s="40"/>
      <c r="F10" s="41"/>
      <c r="G10" s="41"/>
      <c r="H10" s="41"/>
      <c r="I10" s="41"/>
      <c r="J10" s="41"/>
      <c r="K10" s="41"/>
      <c r="L10" s="41"/>
      <c r="M10" s="41"/>
      <c r="N10" s="41"/>
      <c r="O10" s="66">
        <f>O8-O7</f>
        <v>298.5</v>
      </c>
    </row>
    <row r="11" spans="2:17" ht="6" customHeight="1"/>
    <row r="12" spans="2:17">
      <c r="C12" s="69"/>
      <c r="D12" s="69"/>
      <c r="E12" s="69"/>
      <c r="F12" s="69"/>
      <c r="G12" s="69"/>
      <c r="H12" s="69"/>
      <c r="I12" s="69"/>
      <c r="J12" s="69"/>
      <c r="K12" s="69"/>
      <c r="L12" s="69"/>
      <c r="M12" s="69"/>
      <c r="N12" s="69"/>
      <c r="O12" s="69"/>
    </row>
    <row r="13" spans="2:17" ht="36" thickBot="1">
      <c r="C13" s="68" t="s">
        <v>23</v>
      </c>
      <c r="D13" s="67"/>
      <c r="E13" s="40"/>
      <c r="F13" s="42"/>
    </row>
    <row r="14" spans="2:17" ht="16">
      <c r="E14" s="40"/>
      <c r="F14" s="42"/>
      <c r="P14" s="12"/>
    </row>
    <row r="15" spans="2:17" ht="30" customHeight="1">
      <c r="C15" s="46" t="s">
        <v>18</v>
      </c>
      <c r="D15" s="48" t="s">
        <v>10</v>
      </c>
      <c r="E15" s="40"/>
      <c r="F15" s="42"/>
    </row>
    <row r="16" spans="2:17" ht="18">
      <c r="C16" s="11" t="s">
        <v>27</v>
      </c>
      <c r="D16" s="42">
        <v>12</v>
      </c>
      <c r="E16" s="40"/>
      <c r="F16" s="42"/>
    </row>
    <row r="17" spans="3:13" ht="18">
      <c r="C17" s="11" t="s">
        <v>40</v>
      </c>
      <c r="D17" s="42">
        <v>2</v>
      </c>
      <c r="E17" s="40"/>
      <c r="F17" s="42"/>
    </row>
    <row r="18" spans="3:13" ht="18">
      <c r="C18" s="11" t="s">
        <v>41</v>
      </c>
      <c r="D18" s="42">
        <v>6</v>
      </c>
      <c r="E18" s="40"/>
      <c r="F18" s="42"/>
    </row>
    <row r="19" spans="3:13" ht="18">
      <c r="C19" s="11" t="s">
        <v>42</v>
      </c>
      <c r="D19" s="42">
        <v>9</v>
      </c>
      <c r="E19" s="40"/>
      <c r="F19" s="42"/>
    </row>
    <row r="20" spans="3:13" ht="18">
      <c r="C20" s="11" t="s">
        <v>43</v>
      </c>
      <c r="D20" s="42">
        <v>10</v>
      </c>
      <c r="E20" s="40"/>
      <c r="F20" s="42"/>
    </row>
    <row r="21" spans="3:13" ht="18">
      <c r="C21" s="11" t="s">
        <v>44</v>
      </c>
      <c r="D21" s="42">
        <v>0.5</v>
      </c>
      <c r="E21" s="40"/>
      <c r="F21" s="42"/>
    </row>
    <row r="22" spans="3:13" ht="18">
      <c r="C22" s="11" t="s">
        <v>38</v>
      </c>
      <c r="D22" s="42"/>
      <c r="E22" s="40"/>
      <c r="F22" s="42"/>
    </row>
    <row r="23" spans="3:13" ht="16" customHeight="1">
      <c r="C23" s="39"/>
      <c r="D23" s="42"/>
      <c r="E23" s="40"/>
      <c r="F23" s="42"/>
    </row>
    <row r="24" spans="3:13" ht="16">
      <c r="C24" s="39"/>
      <c r="D24" s="42"/>
      <c r="E24" s="40"/>
      <c r="F24" s="42"/>
    </row>
    <row r="25" spans="3:13" ht="16">
      <c r="C25" s="39"/>
      <c r="D25" s="42"/>
      <c r="E25" s="40"/>
      <c r="F25" s="42"/>
    </row>
    <row r="26" spans="3:13" ht="30" customHeight="1">
      <c r="C26" s="39" t="s">
        <v>1</v>
      </c>
      <c r="D26" s="45">
        <f>SUBTOTAL(109,Table179[Amount])</f>
        <v>39.5</v>
      </c>
      <c r="E26" s="40"/>
      <c r="F26" s="42"/>
    </row>
    <row r="27" spans="3:13" ht="16">
      <c r="C27" s="39"/>
      <c r="D27" s="39"/>
      <c r="E27" s="40"/>
      <c r="F27" s="42"/>
    </row>
    <row r="28" spans="3:13" ht="10" customHeight="1">
      <c r="C28" s="39"/>
      <c r="D28" s="39"/>
      <c r="E28" s="40"/>
      <c r="F28" s="42"/>
    </row>
    <row r="29" spans="3:13" ht="30" customHeight="1">
      <c r="C29" s="39"/>
      <c r="D29" s="39"/>
      <c r="E29" s="40"/>
      <c r="F29" s="42"/>
      <c r="G29" s="84" t="s">
        <v>22</v>
      </c>
      <c r="H29" s="84"/>
      <c r="I29" s="84"/>
      <c r="J29" s="84"/>
      <c r="K29" s="84"/>
      <c r="L29" s="84"/>
      <c r="M29" s="84"/>
    </row>
    <row r="30" spans="3:13" ht="36" thickBot="1">
      <c r="C30" s="68" t="s">
        <v>19</v>
      </c>
      <c r="D30" s="67"/>
      <c r="E30" s="40"/>
      <c r="F30" s="42"/>
    </row>
    <row r="31" spans="3:13" ht="16">
      <c r="E31" s="40"/>
      <c r="F31" s="42"/>
    </row>
    <row r="32" spans="3:13" ht="31" customHeight="1">
      <c r="C32" s="46" t="s">
        <v>18</v>
      </c>
      <c r="D32" s="48" t="s">
        <v>10</v>
      </c>
      <c r="E32" s="40"/>
    </row>
    <row r="33" spans="3:15" ht="18">
      <c r="C33" s="11" t="s">
        <v>27</v>
      </c>
      <c r="D33" s="42">
        <v>50</v>
      </c>
      <c r="E33" s="40"/>
      <c r="F33" s="42"/>
    </row>
    <row r="34" spans="3:15" ht="19" customHeight="1">
      <c r="C34" s="11" t="s">
        <v>40</v>
      </c>
      <c r="D34" s="42">
        <v>193</v>
      </c>
      <c r="E34" s="40"/>
      <c r="F34" s="42"/>
    </row>
    <row r="35" spans="3:15" ht="17" customHeight="1">
      <c r="C35" s="11" t="s">
        <v>41</v>
      </c>
      <c r="D35" s="42">
        <v>67</v>
      </c>
      <c r="E35" s="40"/>
      <c r="F35" s="42"/>
    </row>
    <row r="36" spans="3:15" ht="17" customHeight="1">
      <c r="C36" s="11" t="s">
        <v>42</v>
      </c>
      <c r="D36" s="42">
        <v>28</v>
      </c>
      <c r="E36" s="40"/>
      <c r="F36" s="42"/>
    </row>
    <row r="37" spans="3:15" ht="17" customHeight="1">
      <c r="C37" s="11" t="s">
        <v>43</v>
      </c>
      <c r="D37" s="42"/>
      <c r="E37" s="40"/>
      <c r="F37" s="42"/>
    </row>
    <row r="38" spans="3:15" ht="17" customHeight="1">
      <c r="C38" s="11" t="s">
        <v>44</v>
      </c>
      <c r="D38" s="42"/>
      <c r="E38" s="40"/>
      <c r="F38" s="42"/>
    </row>
    <row r="39" spans="3:15" ht="17" customHeight="1">
      <c r="C39" s="11" t="s">
        <v>38</v>
      </c>
      <c r="D39" s="42"/>
      <c r="E39" s="40"/>
      <c r="F39" s="42"/>
    </row>
    <row r="40" spans="3:15" ht="17" customHeight="1">
      <c r="C40" s="39"/>
      <c r="D40" s="42"/>
      <c r="E40" s="40"/>
      <c r="F40" s="42"/>
    </row>
    <row r="41" spans="3:15" ht="17" customHeight="1">
      <c r="C41" s="39"/>
      <c r="D41" s="42"/>
      <c r="E41" s="40"/>
      <c r="F41" s="42"/>
    </row>
    <row r="42" spans="3:15" ht="16">
      <c r="C42" s="39"/>
      <c r="D42" s="42"/>
      <c r="E42" s="40"/>
      <c r="F42" s="42"/>
    </row>
    <row r="43" spans="3:15" ht="30" customHeight="1">
      <c r="C43" s="39" t="s">
        <v>1</v>
      </c>
      <c r="D43" s="45">
        <f>SUBTOTAL(109,Table17911[Amount])</f>
        <v>338</v>
      </c>
      <c r="E43" s="39"/>
      <c r="F43" s="45"/>
    </row>
    <row r="44" spans="3:15" ht="16">
      <c r="C44" s="39"/>
      <c r="D44" s="39"/>
      <c r="E44" s="40"/>
      <c r="F44" s="42"/>
    </row>
    <row r="45" spans="3:15" ht="18" customHeight="1">
      <c r="C45" s="17"/>
      <c r="D45" s="17"/>
      <c r="H45" s="85" t="s">
        <v>22</v>
      </c>
      <c r="I45" s="85"/>
      <c r="J45" s="85"/>
      <c r="K45" s="85"/>
      <c r="L45" s="85"/>
    </row>
    <row r="46" spans="3:15" ht="16" customHeight="1">
      <c r="C46" s="17"/>
      <c r="D46" s="17"/>
    </row>
    <row r="47" spans="3:15" ht="20">
      <c r="I47" s="70"/>
      <c r="J47" s="70"/>
      <c r="K47" s="70"/>
      <c r="L47" s="70"/>
      <c r="M47" s="70"/>
      <c r="N47" s="70"/>
      <c r="O47" s="70"/>
    </row>
    <row r="51" spans="3:4" ht="30" customHeight="1"/>
    <row r="52" spans="3:4" ht="16">
      <c r="C52" s="4"/>
      <c r="D52" s="4"/>
    </row>
  </sheetData>
  <mergeCells count="5">
    <mergeCell ref="G29:M29"/>
    <mergeCell ref="H45:L45"/>
    <mergeCell ref="B3:O3"/>
    <mergeCell ref="C6:H6"/>
    <mergeCell ref="M4:O4"/>
  </mergeCells>
  <phoneticPr fontId="1" type="noConversion"/>
  <conditionalFormatting sqref="C15">
    <cfRule type="dataBar" priority="3">
      <dataBar>
        <cfvo type="num" val="0"/>
        <cfvo type="num" val="$J$11"/>
        <color rgb="FFFFB628"/>
      </dataBar>
      <extLst>
        <ext xmlns:x14="http://schemas.microsoft.com/office/spreadsheetml/2009/9/main" uri="{B025F937-C7B1-47D3-B67F-A62EFF666E3E}">
          <x14:id>{00000000-000E-0000-0000-00000C000000}</x14:id>
        </ext>
      </extLst>
    </cfRule>
  </conditionalFormatting>
  <conditionalFormatting sqref="C32">
    <cfRule type="dataBar" priority="1">
      <dataBar>
        <cfvo type="num" val="0"/>
        <cfvo type="num" val="$J$11"/>
        <color rgb="FFFFB628"/>
      </dataBar>
      <extLst>
        <ext xmlns:x14="http://schemas.microsoft.com/office/spreadsheetml/2009/9/main" uri="{B025F937-C7B1-47D3-B67F-A62EFF666E3E}">
          <x14:id>{4D11D1F8-2215-0342-9B6A-77A6D08B1D13}</x14:id>
        </ext>
      </extLst>
    </cfRule>
  </conditionalFormatting>
  <pageMargins left="1" right="1" top="0.75" bottom="1" header="0.5" footer="0.5"/>
  <pageSetup orientation="landscape" r:id="rId1"/>
  <headerFooter alignWithMargins="0"/>
  <drawing r:id="rId2"/>
  <tableParts count="2">
    <tablePart r:id="rId3"/>
    <tablePart r:id="rId4"/>
  </tableParts>
  <extLst>
    <ext xmlns:x14="http://schemas.microsoft.com/office/spreadsheetml/2009/9/main" uri="{78C0D931-6437-407d-A8EE-F0AAD7539E65}">
      <x14:conditionalFormattings>
        <x14:conditionalFormatting xmlns:xm="http://schemas.microsoft.com/office/excel/2006/main">
          <x14:cfRule type="dataBar" id="{00000000-000E-0000-0000-00000C000000}">
            <x14:dataBar gradient="0" negativeBarColorSameAsPositive="1" axisPosition="none">
              <x14:cfvo type="num">
                <xm:f>0</xm:f>
              </x14:cfvo>
              <x14:cfvo type="num">
                <xm:f>$J$11</xm:f>
              </x14:cfvo>
            </x14:dataBar>
          </x14:cfRule>
          <xm:sqref>C15</xm:sqref>
        </x14:conditionalFormatting>
        <x14:conditionalFormatting xmlns:xm="http://schemas.microsoft.com/office/excel/2006/main">
          <x14:cfRule type="dataBar" id="{4D11D1F8-2215-0342-9B6A-77A6D08B1D13}">
            <x14:dataBar gradient="0" negativeBarColorSameAsPositive="1" axisPosition="none">
              <x14:cfvo type="num">
                <xm:f>0</xm:f>
              </x14:cfvo>
              <x14:cfvo type="num">
                <xm:f>$J$11</xm:f>
              </x14:cfvo>
            </x14:dataBar>
          </x14:cfRule>
          <xm:sqref>C32</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W353"/>
  <sheetViews>
    <sheetView showGridLines="0" zoomScale="90" zoomScaleNormal="90" zoomScaleSheetLayoutView="75" workbookViewId="0">
      <selection activeCell="L69" sqref="L69"/>
    </sheetView>
  </sheetViews>
  <sheetFormatPr baseColWidth="10" defaultColWidth="8.85546875" defaultRowHeight="13"/>
  <cols>
    <col min="1" max="1" width="3" style="1" customWidth="1"/>
    <col min="2" max="2" width="16.7109375" style="1" customWidth="1"/>
    <col min="3" max="3" width="7.28515625" style="1" customWidth="1"/>
    <col min="4" max="4" width="25.7109375" style="1" customWidth="1"/>
    <col min="5" max="5" width="34.7109375" style="3" customWidth="1"/>
    <col min="6" max="6" width="14.85546875" style="1" customWidth="1"/>
    <col min="7" max="7" width="9.7109375" style="1" customWidth="1"/>
    <col min="8" max="8" width="3.5703125" style="1" customWidth="1"/>
    <col min="9" max="9" width="0.7109375" style="1" customWidth="1"/>
    <col min="10" max="10" width="4.140625" style="1" customWidth="1"/>
    <col min="11" max="11" width="16.7109375" style="1" customWidth="1"/>
    <col min="12" max="12" width="7.28515625" style="1" customWidth="1"/>
    <col min="13" max="13" width="25.7109375" style="1" customWidth="1"/>
    <col min="14" max="14" width="34.7109375" style="1" customWidth="1"/>
    <col min="15" max="15" width="11.140625" style="1" customWidth="1"/>
    <col min="16" max="16" width="2.42578125" style="1" customWidth="1"/>
    <col min="17" max="16384" width="8.85546875" style="1"/>
  </cols>
  <sheetData>
    <row r="1" spans="1:23" ht="12.75" customHeight="1">
      <c r="B1" s="22"/>
      <c r="C1" s="25"/>
      <c r="D1" s="30"/>
      <c r="E1" s="26"/>
      <c r="F1" s="23"/>
      <c r="G1" s="59"/>
      <c r="H1" s="28"/>
      <c r="I1" s="29"/>
      <c r="J1" s="30"/>
      <c r="K1" s="24"/>
      <c r="L1" s="61"/>
      <c r="M1" s="9"/>
      <c r="N1" s="27"/>
      <c r="O1" s="28"/>
      <c r="P1" s="60"/>
      <c r="Q1" s="14"/>
      <c r="R1" s="15"/>
      <c r="S1" s="16"/>
      <c r="T1" s="17"/>
      <c r="V1" s="7"/>
      <c r="W1" s="14"/>
    </row>
    <row r="2" spans="1:23" ht="9.75" customHeight="1">
      <c r="B2" s="32"/>
      <c r="C2" s="32"/>
      <c r="D2" s="33"/>
      <c r="E2" s="34"/>
      <c r="F2" s="35"/>
      <c r="G2" s="36"/>
      <c r="H2" s="36"/>
      <c r="I2" s="36"/>
      <c r="J2" s="36"/>
      <c r="K2" s="36"/>
      <c r="L2" s="36"/>
      <c r="M2" s="36"/>
      <c r="N2" s="36"/>
      <c r="O2" s="36"/>
      <c r="P2" s="36"/>
      <c r="Q2" s="17"/>
      <c r="R2" s="17"/>
      <c r="S2" s="17"/>
      <c r="T2" s="17"/>
      <c r="U2" s="17"/>
      <c r="V2" s="17"/>
      <c r="W2" s="17"/>
    </row>
    <row r="3" spans="1:23" ht="135.75" customHeight="1" thickBot="1">
      <c r="B3" s="86" t="s">
        <v>14</v>
      </c>
      <c r="C3" s="86"/>
      <c r="D3" s="86"/>
      <c r="E3" s="86"/>
      <c r="F3" s="86"/>
      <c r="G3" s="86"/>
      <c r="H3" s="86"/>
      <c r="I3" s="86"/>
      <c r="J3" s="86"/>
      <c r="K3" s="86"/>
      <c r="L3" s="86"/>
      <c r="M3" s="86"/>
      <c r="N3" s="86"/>
      <c r="O3" s="86"/>
      <c r="P3" s="86"/>
      <c r="Q3" s="18"/>
      <c r="R3" s="18"/>
      <c r="S3" s="18"/>
      <c r="T3" s="18"/>
      <c r="U3" s="18"/>
      <c r="V3" s="18"/>
      <c r="W3" s="18"/>
    </row>
    <row r="4" spans="1:23" ht="59.25" customHeight="1">
      <c r="B4" s="90" t="s">
        <v>39</v>
      </c>
      <c r="C4" s="90"/>
      <c r="D4" s="93" t="s">
        <v>21</v>
      </c>
      <c r="E4" s="93"/>
      <c r="F4" s="93"/>
      <c r="G4" s="93"/>
      <c r="H4" s="93"/>
      <c r="I4" s="93"/>
      <c r="J4" s="93"/>
      <c r="K4" s="93"/>
      <c r="L4" s="93"/>
      <c r="M4" s="93"/>
      <c r="N4" s="93"/>
      <c r="O4" s="93"/>
      <c r="P4" s="21"/>
      <c r="Q4" s="13"/>
      <c r="R4" s="13"/>
      <c r="S4" s="13"/>
      <c r="T4" s="13"/>
      <c r="U4" s="13"/>
      <c r="V4" s="13"/>
      <c r="W4" s="13"/>
    </row>
    <row r="5" spans="1:23" ht="34.5" customHeight="1">
      <c r="B5" s="92" t="s">
        <v>20</v>
      </c>
      <c r="C5" s="92"/>
      <c r="D5" s="92"/>
      <c r="E5" s="1"/>
      <c r="F5" s="6"/>
      <c r="G5" s="6"/>
      <c r="H5"/>
      <c r="I5"/>
      <c r="J5"/>
      <c r="K5"/>
      <c r="L5"/>
      <c r="M5"/>
      <c r="N5"/>
      <c r="O5"/>
      <c r="P5" s="6"/>
      <c r="Q5"/>
    </row>
    <row r="6" spans="1:23" ht="54" customHeight="1" thickBot="1">
      <c r="A6" s="10"/>
      <c r="B6" s="91" t="s">
        <v>9</v>
      </c>
      <c r="C6" s="91"/>
      <c r="D6" s="91"/>
      <c r="E6" s="91"/>
      <c r="F6" s="91"/>
      <c r="G6" s="91"/>
      <c r="H6" s="91"/>
      <c r="I6" s="37"/>
      <c r="J6" s="91" t="s">
        <v>11</v>
      </c>
      <c r="K6" s="91"/>
      <c r="L6" s="91"/>
      <c r="M6" s="91"/>
      <c r="N6" s="91"/>
      <c r="O6" s="91"/>
      <c r="P6" s="91"/>
      <c r="Q6" s="19"/>
      <c r="R6" s="19"/>
      <c r="S6" s="19"/>
      <c r="T6" s="19"/>
      <c r="U6" s="19"/>
      <c r="V6" s="19"/>
      <c r="W6" s="19"/>
    </row>
    <row r="7" spans="1:23" ht="18">
      <c r="B7" s="51" t="s">
        <v>0</v>
      </c>
      <c r="C7" s="52"/>
      <c r="D7" s="53"/>
      <c r="E7" s="54"/>
      <c r="F7" s="53"/>
      <c r="G7" s="55">
        <v>0</v>
      </c>
      <c r="I7" s="38"/>
      <c r="K7" s="51" t="s">
        <v>2</v>
      </c>
      <c r="L7" s="56"/>
      <c r="M7" s="57"/>
      <c r="N7" s="57"/>
      <c r="O7" s="58">
        <v>0</v>
      </c>
      <c r="P7" s="31"/>
      <c r="Q7" s="31"/>
      <c r="R7" s="31"/>
      <c r="S7" s="31"/>
      <c r="T7" s="31"/>
    </row>
    <row r="8" spans="1:23" ht="26.25" customHeight="1">
      <c r="E8" s="1"/>
      <c r="I8" s="38"/>
    </row>
    <row r="9" spans="1:23" s="8" customFormat="1" ht="19">
      <c r="A9" s="1"/>
      <c r="I9" s="38"/>
      <c r="P9" s="20"/>
    </row>
    <row r="10" spans="1:23" ht="19">
      <c r="A10" s="2"/>
      <c r="B10" s="11" t="s">
        <v>27</v>
      </c>
      <c r="C10" s="8"/>
      <c r="D10" s="8"/>
      <c r="E10" s="8"/>
      <c r="F10" s="8"/>
      <c r="I10" s="38"/>
      <c r="K10" s="11" t="s">
        <v>27</v>
      </c>
      <c r="L10" s="8"/>
      <c r="M10" s="8"/>
      <c r="N10" s="8"/>
      <c r="O10" s="8"/>
      <c r="P10" s="12"/>
    </row>
    <row r="11" spans="1:23" ht="18">
      <c r="B11" s="46" t="s">
        <v>4</v>
      </c>
      <c r="C11" s="46" t="s">
        <v>8</v>
      </c>
      <c r="D11" s="49" t="s">
        <v>3</v>
      </c>
      <c r="E11" s="50" t="s">
        <v>6</v>
      </c>
      <c r="F11" s="47" t="s">
        <v>7</v>
      </c>
      <c r="G11" s="48" t="s">
        <v>5</v>
      </c>
      <c r="I11" s="38"/>
      <c r="K11" s="46" t="s">
        <v>4</v>
      </c>
      <c r="L11" s="46" t="s">
        <v>8</v>
      </c>
      <c r="M11" s="49" t="s">
        <v>3</v>
      </c>
      <c r="N11" s="50" t="s">
        <v>6</v>
      </c>
      <c r="O11" s="48" t="s">
        <v>10</v>
      </c>
    </row>
    <row r="12" spans="1:23" ht="16">
      <c r="B12" s="39"/>
      <c r="C12" s="39"/>
      <c r="D12" s="39"/>
      <c r="E12" s="40"/>
      <c r="F12" s="41"/>
      <c r="G12" s="42">
        <v>0</v>
      </c>
      <c r="I12" s="38"/>
      <c r="K12" s="39"/>
      <c r="L12" s="39"/>
      <c r="M12" s="39"/>
      <c r="N12" s="40"/>
      <c r="O12" s="42">
        <v>0</v>
      </c>
    </row>
    <row r="13" spans="1:23" ht="16">
      <c r="B13" s="39"/>
      <c r="C13" s="39"/>
      <c r="D13" s="39"/>
      <c r="E13" s="40"/>
      <c r="F13" s="41"/>
      <c r="G13" s="42">
        <v>0</v>
      </c>
      <c r="I13" s="38"/>
      <c r="K13" s="39"/>
      <c r="L13" s="39"/>
      <c r="M13" s="39"/>
      <c r="N13" s="40"/>
      <c r="O13" s="42">
        <v>0</v>
      </c>
    </row>
    <row r="14" spans="1:23" ht="16">
      <c r="B14" s="39"/>
      <c r="C14" s="39"/>
      <c r="D14" s="39"/>
      <c r="E14" s="40"/>
      <c r="F14" s="41"/>
      <c r="G14" s="42">
        <v>0</v>
      </c>
      <c r="I14" s="38"/>
      <c r="K14" s="39"/>
      <c r="L14" s="39"/>
      <c r="M14" s="39"/>
      <c r="N14" s="40"/>
      <c r="O14" s="42">
        <v>0</v>
      </c>
    </row>
    <row r="15" spans="1:23" ht="16">
      <c r="B15" s="39"/>
      <c r="C15" s="39"/>
      <c r="D15" s="39"/>
      <c r="E15" s="40"/>
      <c r="F15" s="41"/>
      <c r="G15" s="42">
        <v>0</v>
      </c>
      <c r="I15" s="38"/>
      <c r="K15" s="39"/>
      <c r="L15" s="39"/>
      <c r="M15" s="39"/>
      <c r="N15" s="40"/>
      <c r="O15" s="42"/>
    </row>
    <row r="16" spans="1:23" ht="16">
      <c r="B16" s="39"/>
      <c r="C16" s="39"/>
      <c r="D16" s="39"/>
      <c r="E16" s="40"/>
      <c r="F16" s="41"/>
      <c r="G16" s="42">
        <v>0</v>
      </c>
      <c r="I16" s="38"/>
      <c r="K16" s="39"/>
      <c r="L16" s="39"/>
      <c r="M16" s="39"/>
      <c r="N16" s="40"/>
      <c r="O16" s="42"/>
    </row>
    <row r="17" spans="2:17" ht="16">
      <c r="B17" s="39"/>
      <c r="C17" s="39"/>
      <c r="D17" s="39"/>
      <c r="E17" s="40"/>
      <c r="F17" s="41"/>
      <c r="G17" s="42">
        <v>0</v>
      </c>
      <c r="I17" s="38"/>
      <c r="K17" s="39"/>
      <c r="L17" s="39"/>
      <c r="M17" s="39"/>
      <c r="N17" s="40"/>
      <c r="O17" s="42"/>
    </row>
    <row r="18" spans="2:17" ht="16">
      <c r="B18" s="39"/>
      <c r="C18" s="39"/>
      <c r="D18" s="39"/>
      <c r="E18" s="40"/>
      <c r="F18" s="41"/>
      <c r="G18" s="42">
        <v>0</v>
      </c>
      <c r="I18" s="38"/>
      <c r="K18" s="39"/>
      <c r="L18" s="39"/>
      <c r="M18" s="39"/>
      <c r="N18" s="40"/>
      <c r="O18" s="42"/>
    </row>
    <row r="19" spans="2:17" ht="16">
      <c r="B19" s="39"/>
      <c r="C19" s="39"/>
      <c r="D19" s="39"/>
      <c r="E19" s="40"/>
      <c r="F19" s="41"/>
      <c r="G19" s="42">
        <v>0</v>
      </c>
      <c r="I19" s="38"/>
      <c r="K19" s="39"/>
      <c r="L19" s="39"/>
      <c r="M19" s="39"/>
      <c r="N19" s="40"/>
      <c r="O19" s="42"/>
    </row>
    <row r="20" spans="2:17" ht="16">
      <c r="B20" s="39"/>
      <c r="C20" s="39"/>
      <c r="D20" s="39"/>
      <c r="E20" s="40"/>
      <c r="F20" s="41"/>
      <c r="G20" s="42">
        <v>0</v>
      </c>
      <c r="I20" s="38"/>
      <c r="K20" s="39"/>
      <c r="L20" s="39"/>
      <c r="M20" s="39"/>
      <c r="N20" s="40"/>
      <c r="O20" s="42"/>
    </row>
    <row r="21" spans="2:17" ht="16">
      <c r="B21" s="39"/>
      <c r="C21" s="39"/>
      <c r="D21" s="39"/>
      <c r="E21" s="40"/>
      <c r="F21" s="41"/>
      <c r="G21" s="42">
        <v>0</v>
      </c>
      <c r="I21" s="38"/>
      <c r="K21" s="39"/>
      <c r="L21" s="39"/>
      <c r="M21" s="39"/>
      <c r="N21" s="40"/>
      <c r="O21" s="42"/>
    </row>
    <row r="22" spans="2:17" ht="16">
      <c r="B22" s="39"/>
      <c r="C22" s="39"/>
      <c r="D22" s="39"/>
      <c r="E22" s="40"/>
      <c r="F22" s="41"/>
      <c r="G22" s="42">
        <v>0</v>
      </c>
      <c r="I22" s="38"/>
      <c r="K22" s="39"/>
      <c r="L22" s="39"/>
      <c r="M22" s="39"/>
      <c r="N22" s="40"/>
      <c r="O22" s="42"/>
    </row>
    <row r="23" spans="2:17" ht="16">
      <c r="B23" s="39"/>
      <c r="C23" s="39"/>
      <c r="D23" s="39"/>
      <c r="E23" s="40"/>
      <c r="F23" s="41"/>
      <c r="G23" s="42">
        <v>0</v>
      </c>
      <c r="I23" s="38"/>
      <c r="K23" s="39"/>
      <c r="L23" s="39"/>
      <c r="M23" s="39"/>
      <c r="N23" s="40"/>
      <c r="O23" s="42"/>
    </row>
    <row r="24" spans="2:17" ht="16">
      <c r="B24" s="39"/>
      <c r="C24" s="39"/>
      <c r="D24" s="39"/>
      <c r="E24" s="40"/>
      <c r="F24" s="41"/>
      <c r="G24" s="42">
        <v>0</v>
      </c>
      <c r="I24" s="38"/>
      <c r="K24" s="39"/>
      <c r="L24" s="39"/>
      <c r="M24" s="39"/>
      <c r="N24" s="40"/>
      <c r="O24" s="42"/>
    </row>
    <row r="25" spans="2:17" ht="16">
      <c r="B25" s="39"/>
      <c r="C25" s="39"/>
      <c r="D25" s="39"/>
      <c r="E25" s="40"/>
      <c r="F25" s="41"/>
      <c r="G25" s="42">
        <v>0</v>
      </c>
      <c r="I25" s="38"/>
      <c r="K25" s="39"/>
      <c r="L25" s="39"/>
      <c r="M25" s="39"/>
      <c r="N25" s="40"/>
      <c r="O25" s="42"/>
      <c r="Q25" s="89" t="s">
        <v>12</v>
      </c>
    </row>
    <row r="26" spans="2:17" ht="16">
      <c r="B26" s="39"/>
      <c r="C26" s="39"/>
      <c r="D26" s="39"/>
      <c r="E26" s="40"/>
      <c r="F26" s="41"/>
      <c r="G26" s="42">
        <v>0</v>
      </c>
      <c r="I26" s="38"/>
      <c r="K26" s="39"/>
      <c r="L26" s="39"/>
      <c r="M26" s="39"/>
      <c r="N26" s="40"/>
      <c r="O26" s="42"/>
      <c r="Q26" s="89"/>
    </row>
    <row r="27" spans="2:17" ht="16">
      <c r="B27" s="39" t="s">
        <v>1</v>
      </c>
      <c r="C27" s="39"/>
      <c r="D27" s="39"/>
      <c r="E27" s="40"/>
      <c r="F27" s="43"/>
      <c r="G27" s="44">
        <f>SUBTOTAL(109,Table15[Cost])</f>
        <v>0</v>
      </c>
      <c r="I27" s="38"/>
      <c r="K27" s="39" t="s">
        <v>1</v>
      </c>
      <c r="L27" s="39"/>
      <c r="M27" s="39"/>
      <c r="N27" s="39"/>
      <c r="O27" s="45">
        <f>SUBTOTAL(109,Table17[Amount])</f>
        <v>0</v>
      </c>
      <c r="Q27" s="89"/>
    </row>
    <row r="28" spans="2:17" ht="16">
      <c r="B28" s="39"/>
      <c r="C28" s="39"/>
      <c r="D28" s="39"/>
      <c r="E28" s="40"/>
      <c r="F28" s="41"/>
      <c r="G28" s="42"/>
      <c r="I28" s="38"/>
      <c r="K28" s="39"/>
      <c r="L28" s="39"/>
      <c r="M28" s="39"/>
      <c r="N28" s="40"/>
      <c r="O28" s="42"/>
      <c r="Q28" s="89"/>
    </row>
    <row r="29" spans="2:17" ht="16" customHeight="1">
      <c r="B29" s="39"/>
      <c r="C29" s="39"/>
      <c r="D29" s="39"/>
      <c r="E29" s="40"/>
      <c r="F29" s="41"/>
      <c r="G29" s="42"/>
      <c r="I29" s="38"/>
      <c r="K29" s="39"/>
      <c r="L29" s="39"/>
      <c r="M29" s="39"/>
      <c r="N29" s="40"/>
      <c r="O29" s="42"/>
      <c r="Q29" s="89"/>
    </row>
    <row r="30" spans="2:17" ht="16">
      <c r="B30" s="39"/>
      <c r="C30" s="39"/>
      <c r="D30" s="39"/>
      <c r="E30" s="40"/>
      <c r="F30" s="41"/>
      <c r="G30" s="42"/>
      <c r="I30" s="38"/>
      <c r="K30" s="39"/>
      <c r="L30" s="39"/>
      <c r="M30" s="39"/>
      <c r="N30" s="40"/>
      <c r="O30" s="42"/>
      <c r="P30" s="2"/>
      <c r="Q30" s="89"/>
    </row>
    <row r="31" spans="2:17" ht="16">
      <c r="B31" s="39"/>
      <c r="C31" s="39"/>
      <c r="D31" s="39"/>
      <c r="E31" s="40"/>
      <c r="F31" s="41"/>
      <c r="G31" s="42"/>
      <c r="I31" s="38"/>
      <c r="K31" s="39"/>
      <c r="L31" s="39"/>
      <c r="M31" s="39"/>
      <c r="N31" s="40"/>
      <c r="O31" s="42"/>
      <c r="P31" s="94" t="s">
        <v>13</v>
      </c>
      <c r="Q31" s="89"/>
    </row>
    <row r="32" spans="2:17" ht="16">
      <c r="B32" s="39"/>
      <c r="C32" s="39"/>
      <c r="D32" s="39"/>
      <c r="E32" s="40"/>
      <c r="F32" s="41"/>
      <c r="G32" s="42"/>
      <c r="I32" s="38"/>
      <c r="K32" s="39"/>
      <c r="L32" s="39"/>
      <c r="M32" s="39"/>
      <c r="N32" s="40"/>
      <c r="O32" s="42"/>
      <c r="P32" s="94"/>
      <c r="Q32" s="89"/>
    </row>
    <row r="33" spans="1:17" ht="16">
      <c r="B33" s="39"/>
      <c r="C33" s="39"/>
      <c r="D33" s="39"/>
      <c r="E33" s="40"/>
      <c r="F33" s="41"/>
      <c r="G33" s="42"/>
      <c r="I33" s="38"/>
      <c r="K33" s="39"/>
      <c r="L33" s="39"/>
      <c r="M33" s="39"/>
      <c r="N33" s="40"/>
      <c r="O33" s="42"/>
      <c r="P33" s="2"/>
      <c r="Q33" s="89"/>
    </row>
    <row r="34" spans="1:17" ht="16">
      <c r="I34" s="38"/>
      <c r="K34" s="39"/>
      <c r="L34" s="39"/>
      <c r="M34" s="39"/>
      <c r="N34" s="40"/>
      <c r="O34" s="42"/>
    </row>
    <row r="35" spans="1:17" ht="19">
      <c r="B35" s="11" t="s">
        <v>28</v>
      </c>
      <c r="C35" s="8"/>
      <c r="D35" s="8"/>
      <c r="E35" s="8"/>
      <c r="F35" s="8"/>
      <c r="I35" s="38"/>
      <c r="K35" s="11" t="s">
        <v>28</v>
      </c>
      <c r="L35" s="8"/>
      <c r="M35" s="8"/>
      <c r="N35" s="8"/>
      <c r="O35" s="8"/>
    </row>
    <row r="36" spans="1:17" s="8" customFormat="1" ht="19">
      <c r="A36" s="1"/>
      <c r="B36" s="46" t="s">
        <v>4</v>
      </c>
      <c r="C36" s="46" t="s">
        <v>8</v>
      </c>
      <c r="D36" s="49" t="s">
        <v>3</v>
      </c>
      <c r="E36" s="50" t="s">
        <v>6</v>
      </c>
      <c r="F36" s="47" t="s">
        <v>7</v>
      </c>
      <c r="G36" s="48" t="s">
        <v>5</v>
      </c>
      <c r="I36" s="38"/>
      <c r="K36" s="46" t="s">
        <v>4</v>
      </c>
      <c r="L36" s="46" t="s">
        <v>8</v>
      </c>
      <c r="M36" s="49" t="s">
        <v>3</v>
      </c>
      <c r="N36" s="50" t="s">
        <v>6</v>
      </c>
      <c r="O36" s="48" t="s">
        <v>10</v>
      </c>
    </row>
    <row r="37" spans="1:17" ht="16">
      <c r="B37" s="39"/>
      <c r="C37" s="39"/>
      <c r="D37" s="39"/>
      <c r="E37" s="40"/>
      <c r="F37" s="41"/>
      <c r="G37" s="42">
        <v>0</v>
      </c>
      <c r="I37" s="38"/>
      <c r="K37" s="39"/>
      <c r="L37" s="39"/>
      <c r="M37" s="39"/>
      <c r="N37" s="40"/>
      <c r="O37" s="42">
        <v>0</v>
      </c>
    </row>
    <row r="38" spans="1:17" ht="16">
      <c r="B38" s="39"/>
      <c r="C38" s="39"/>
      <c r="D38" s="39"/>
      <c r="E38" s="40"/>
      <c r="F38" s="41"/>
      <c r="G38" s="42">
        <v>0</v>
      </c>
      <c r="I38" s="38"/>
      <c r="K38" s="39"/>
      <c r="L38" s="39"/>
      <c r="M38" s="39"/>
      <c r="N38" s="40"/>
      <c r="O38" s="42">
        <v>0</v>
      </c>
    </row>
    <row r="39" spans="1:17" ht="16">
      <c r="B39" s="39"/>
      <c r="C39" s="39"/>
      <c r="D39" s="39"/>
      <c r="E39" s="40"/>
      <c r="F39" s="41"/>
      <c r="G39" s="42">
        <v>0</v>
      </c>
      <c r="I39" s="38"/>
      <c r="K39" s="39"/>
      <c r="L39" s="39"/>
      <c r="M39" s="39"/>
      <c r="N39" s="40"/>
      <c r="O39" s="42">
        <v>0</v>
      </c>
    </row>
    <row r="40" spans="1:17" ht="16">
      <c r="B40" s="39"/>
      <c r="C40" s="39"/>
      <c r="D40" s="39"/>
      <c r="E40" s="40"/>
      <c r="F40" s="41"/>
      <c r="G40" s="42">
        <v>0</v>
      </c>
      <c r="I40" s="38"/>
      <c r="K40" s="39"/>
      <c r="L40" s="39"/>
      <c r="M40" s="39"/>
      <c r="N40" s="40"/>
      <c r="O40" s="42">
        <v>0</v>
      </c>
    </row>
    <row r="41" spans="1:17" ht="16">
      <c r="B41" s="39"/>
      <c r="C41" s="39"/>
      <c r="D41" s="39"/>
      <c r="E41" s="40"/>
      <c r="F41" s="41"/>
      <c r="G41" s="42">
        <v>0</v>
      </c>
      <c r="I41" s="38"/>
      <c r="K41" s="39"/>
      <c r="L41" s="39"/>
      <c r="M41" s="39"/>
      <c r="N41" s="40"/>
      <c r="O41" s="42">
        <v>0</v>
      </c>
    </row>
    <row r="42" spans="1:17" ht="16">
      <c r="B42" s="39"/>
      <c r="C42" s="39"/>
      <c r="D42" s="39"/>
      <c r="E42" s="40"/>
      <c r="F42" s="41"/>
      <c r="G42" s="42">
        <v>0</v>
      </c>
      <c r="I42" s="38"/>
      <c r="K42" s="39"/>
      <c r="L42" s="39"/>
      <c r="M42" s="39"/>
      <c r="N42" s="40"/>
      <c r="O42" s="42">
        <v>0</v>
      </c>
    </row>
    <row r="43" spans="1:17" s="8" customFormat="1" ht="19">
      <c r="A43" s="1"/>
      <c r="B43" s="39"/>
      <c r="C43" s="39"/>
      <c r="D43" s="39"/>
      <c r="E43" s="40"/>
      <c r="F43" s="41"/>
      <c r="G43" s="42">
        <v>0</v>
      </c>
      <c r="I43" s="38"/>
      <c r="K43" s="39"/>
      <c r="L43" s="39"/>
      <c r="M43" s="39"/>
      <c r="N43" s="40"/>
      <c r="O43" s="42">
        <v>0</v>
      </c>
    </row>
    <row r="44" spans="1:17" ht="16">
      <c r="B44" s="39"/>
      <c r="C44" s="39"/>
      <c r="D44" s="39"/>
      <c r="E44" s="40"/>
      <c r="F44" s="41"/>
      <c r="G44" s="42">
        <v>0</v>
      </c>
      <c r="I44" s="38"/>
      <c r="K44" s="39"/>
      <c r="L44" s="39"/>
      <c r="M44" s="39"/>
      <c r="N44" s="40"/>
      <c r="O44" s="42">
        <v>0</v>
      </c>
    </row>
    <row r="45" spans="1:17" ht="16">
      <c r="B45" s="39"/>
      <c r="C45" s="39"/>
      <c r="D45" s="39"/>
      <c r="E45" s="40"/>
      <c r="F45" s="41"/>
      <c r="G45" s="42">
        <v>0</v>
      </c>
      <c r="I45" s="38"/>
      <c r="K45" s="39"/>
      <c r="L45" s="39"/>
      <c r="M45" s="39"/>
      <c r="N45" s="40"/>
      <c r="O45" s="42">
        <v>0</v>
      </c>
    </row>
    <row r="46" spans="1:17" ht="16">
      <c r="B46" s="39"/>
      <c r="C46" s="39"/>
      <c r="D46" s="39"/>
      <c r="E46" s="40"/>
      <c r="F46" s="41"/>
      <c r="G46" s="42">
        <v>0</v>
      </c>
      <c r="I46" s="38"/>
      <c r="K46" s="39"/>
      <c r="L46" s="39"/>
      <c r="M46" s="39"/>
      <c r="N46" s="40"/>
      <c r="O46" s="42">
        <v>0</v>
      </c>
    </row>
    <row r="47" spans="1:17" ht="16">
      <c r="B47" s="39"/>
      <c r="C47" s="39"/>
      <c r="D47" s="39"/>
      <c r="E47" s="40"/>
      <c r="F47" s="41"/>
      <c r="G47" s="42">
        <v>0</v>
      </c>
      <c r="I47" s="38"/>
      <c r="K47" s="39"/>
      <c r="L47" s="39"/>
      <c r="M47" s="39"/>
      <c r="N47" s="40"/>
      <c r="O47" s="42">
        <v>0</v>
      </c>
    </row>
    <row r="48" spans="1:17" ht="16">
      <c r="B48" s="39"/>
      <c r="C48" s="39"/>
      <c r="D48" s="39"/>
      <c r="E48" s="40"/>
      <c r="F48" s="41"/>
      <c r="G48" s="42">
        <v>0</v>
      </c>
      <c r="I48" s="38"/>
      <c r="K48" s="39"/>
      <c r="L48" s="39"/>
      <c r="M48" s="39"/>
      <c r="N48" s="40"/>
      <c r="O48" s="42">
        <v>0</v>
      </c>
    </row>
    <row r="49" spans="1:16" ht="16">
      <c r="B49" s="39"/>
      <c r="C49" s="39"/>
      <c r="D49" s="39"/>
      <c r="E49" s="40"/>
      <c r="F49" s="41"/>
      <c r="G49" s="42">
        <v>0</v>
      </c>
      <c r="I49" s="38"/>
      <c r="K49" s="39"/>
      <c r="L49" s="39"/>
      <c r="M49" s="39"/>
      <c r="N49" s="40"/>
      <c r="O49" s="42">
        <v>0</v>
      </c>
    </row>
    <row r="50" spans="1:16" s="8" customFormat="1" ht="19">
      <c r="A50" s="1"/>
      <c r="B50" s="39"/>
      <c r="C50" s="39"/>
      <c r="D50" s="39"/>
      <c r="E50" s="40"/>
      <c r="F50" s="41"/>
      <c r="G50" s="42">
        <v>0</v>
      </c>
      <c r="I50" s="38"/>
      <c r="K50" s="39"/>
      <c r="L50" s="39"/>
      <c r="M50" s="39"/>
      <c r="N50" s="40"/>
      <c r="O50" s="42">
        <v>0</v>
      </c>
      <c r="P50" s="20"/>
    </row>
    <row r="51" spans="1:16" ht="16">
      <c r="B51" s="39"/>
      <c r="C51" s="39"/>
      <c r="D51" s="39"/>
      <c r="E51" s="40"/>
      <c r="F51" s="41"/>
      <c r="G51" s="42">
        <v>0</v>
      </c>
      <c r="I51" s="38"/>
    </row>
    <row r="52" spans="1:16" ht="16">
      <c r="B52" s="39" t="s">
        <v>1</v>
      </c>
      <c r="C52" s="39"/>
      <c r="D52" s="39"/>
      <c r="E52" s="40"/>
      <c r="F52" s="43"/>
      <c r="G52" s="44">
        <f>SUBTOTAL(109,Table1523[Cost])</f>
        <v>0</v>
      </c>
      <c r="I52" s="38"/>
      <c r="K52" s="39" t="s">
        <v>1</v>
      </c>
      <c r="L52" s="39"/>
      <c r="M52" s="39"/>
      <c r="N52" s="40"/>
      <c r="O52" s="44">
        <f>SUBTOTAL(109,Table1812[Amount])</f>
        <v>0</v>
      </c>
    </row>
    <row r="53" spans="1:16" ht="16">
      <c r="B53" s="39"/>
      <c r="C53" s="39"/>
      <c r="D53" s="39"/>
      <c r="E53" s="40"/>
      <c r="F53" s="41"/>
      <c r="G53" s="42"/>
      <c r="I53" s="38"/>
      <c r="K53" s="39"/>
      <c r="L53" s="39"/>
      <c r="M53" s="39"/>
      <c r="N53" s="40"/>
      <c r="O53" s="42"/>
    </row>
    <row r="54" spans="1:16" ht="16">
      <c r="B54" s="39"/>
      <c r="C54" s="39"/>
      <c r="D54" s="39"/>
      <c r="E54" s="40"/>
      <c r="F54" s="41"/>
      <c r="G54" s="42"/>
      <c r="I54" s="38"/>
      <c r="K54" s="39"/>
      <c r="L54" s="39"/>
      <c r="M54" s="39"/>
      <c r="N54" s="40"/>
      <c r="O54" s="42"/>
    </row>
    <row r="55" spans="1:16" ht="16">
      <c r="B55" s="39"/>
      <c r="C55" s="39"/>
      <c r="D55" s="39"/>
      <c r="E55" s="40"/>
      <c r="F55" s="41"/>
      <c r="G55" s="42"/>
      <c r="I55" s="38"/>
      <c r="K55" s="39"/>
      <c r="L55" s="39"/>
      <c r="M55" s="39"/>
      <c r="N55" s="40"/>
      <c r="O55" s="42"/>
    </row>
    <row r="56" spans="1:16" ht="16">
      <c r="B56" s="39"/>
      <c r="C56" s="39"/>
      <c r="D56" s="39"/>
      <c r="E56" s="40"/>
      <c r="F56" s="43"/>
      <c r="G56" s="44"/>
      <c r="I56" s="38"/>
    </row>
    <row r="57" spans="1:16" ht="16">
      <c r="B57" s="39"/>
      <c r="C57" s="39"/>
      <c r="D57" s="39"/>
      <c r="E57" s="40"/>
      <c r="F57" s="41"/>
      <c r="G57" s="42"/>
      <c r="I57" s="38"/>
    </row>
    <row r="58" spans="1:16" ht="16">
      <c r="B58" s="39"/>
      <c r="C58" s="39"/>
      <c r="D58" s="39"/>
      <c r="E58" s="40"/>
      <c r="F58" s="41"/>
      <c r="G58" s="42"/>
      <c r="I58" s="38"/>
    </row>
    <row r="59" spans="1:16" ht="16">
      <c r="B59" s="39"/>
      <c r="C59" s="39"/>
      <c r="D59" s="39"/>
      <c r="E59" s="40"/>
      <c r="F59" s="41"/>
      <c r="G59" s="42"/>
      <c r="I59" s="38"/>
    </row>
    <row r="60" spans="1:16" ht="19">
      <c r="B60" s="11" t="s">
        <v>29</v>
      </c>
      <c r="C60" s="8"/>
      <c r="D60" s="8"/>
      <c r="E60" s="8"/>
      <c r="F60" s="8"/>
      <c r="I60" s="38"/>
      <c r="K60" s="11" t="s">
        <v>29</v>
      </c>
      <c r="L60" s="8"/>
      <c r="M60" s="8"/>
      <c r="N60" s="8"/>
      <c r="O60" s="8"/>
    </row>
    <row r="61" spans="1:16" ht="18">
      <c r="B61" s="46" t="s">
        <v>4</v>
      </c>
      <c r="C61" s="46" t="s">
        <v>8</v>
      </c>
      <c r="D61" s="49" t="s">
        <v>3</v>
      </c>
      <c r="E61" s="50" t="s">
        <v>6</v>
      </c>
      <c r="F61" s="47" t="s">
        <v>7</v>
      </c>
      <c r="G61" s="48" t="s">
        <v>5</v>
      </c>
      <c r="I61" s="38"/>
      <c r="K61" s="46" t="s">
        <v>4</v>
      </c>
      <c r="L61" s="46" t="s">
        <v>8</v>
      </c>
      <c r="M61" s="49" t="s">
        <v>3</v>
      </c>
      <c r="N61" s="50" t="s">
        <v>6</v>
      </c>
      <c r="O61" s="48" t="s">
        <v>10</v>
      </c>
    </row>
    <row r="62" spans="1:16" ht="16">
      <c r="B62" s="39"/>
      <c r="C62" s="39"/>
      <c r="D62" s="39"/>
      <c r="E62" s="40"/>
      <c r="F62" s="41"/>
      <c r="G62" s="42">
        <v>0</v>
      </c>
      <c r="I62" s="38"/>
      <c r="K62" s="39"/>
      <c r="L62" s="39"/>
      <c r="M62" s="39"/>
      <c r="N62" s="40"/>
      <c r="O62" s="42">
        <v>0</v>
      </c>
    </row>
    <row r="63" spans="1:16" ht="16">
      <c r="B63" s="39"/>
      <c r="C63" s="39"/>
      <c r="D63" s="39"/>
      <c r="E63" s="40"/>
      <c r="F63" s="41"/>
      <c r="G63" s="42">
        <v>0</v>
      </c>
      <c r="I63" s="38"/>
      <c r="K63" s="39"/>
      <c r="L63" s="39"/>
      <c r="M63" s="39"/>
      <c r="N63" s="40"/>
      <c r="O63" s="42">
        <v>0</v>
      </c>
    </row>
    <row r="64" spans="1:16" ht="16">
      <c r="B64" s="39"/>
      <c r="C64" s="39"/>
      <c r="D64" s="39"/>
      <c r="E64" s="40"/>
      <c r="F64" s="41"/>
      <c r="G64" s="42">
        <v>0</v>
      </c>
      <c r="I64" s="38"/>
      <c r="K64" s="39"/>
      <c r="L64" s="39"/>
      <c r="M64" s="39"/>
      <c r="N64" s="40"/>
      <c r="O64" s="42">
        <v>0</v>
      </c>
    </row>
    <row r="65" spans="2:15" ht="16">
      <c r="B65" s="39"/>
      <c r="C65" s="39"/>
      <c r="D65" s="39"/>
      <c r="E65" s="40"/>
      <c r="F65" s="41"/>
      <c r="G65" s="42">
        <v>0</v>
      </c>
      <c r="I65" s="38"/>
      <c r="K65" s="39"/>
      <c r="L65" s="39"/>
      <c r="M65" s="39"/>
      <c r="N65" s="40"/>
      <c r="O65" s="42">
        <v>0</v>
      </c>
    </row>
    <row r="66" spans="2:15" ht="16">
      <c r="B66" s="39"/>
      <c r="C66" s="39"/>
      <c r="D66" s="39"/>
      <c r="E66" s="40"/>
      <c r="F66" s="41"/>
      <c r="G66" s="42">
        <v>0</v>
      </c>
      <c r="I66" s="38"/>
      <c r="K66" s="39"/>
      <c r="L66" s="39"/>
      <c r="M66" s="39"/>
      <c r="N66" s="40"/>
      <c r="O66" s="42">
        <v>0</v>
      </c>
    </row>
    <row r="67" spans="2:15" ht="16">
      <c r="B67" s="39"/>
      <c r="C67" s="39"/>
      <c r="D67" s="39"/>
      <c r="E67" s="40"/>
      <c r="F67" s="41"/>
      <c r="G67" s="42">
        <v>0</v>
      </c>
      <c r="I67" s="38"/>
      <c r="K67" s="39"/>
      <c r="L67" s="39"/>
      <c r="M67" s="39"/>
      <c r="N67" s="40"/>
      <c r="O67" s="42">
        <v>0</v>
      </c>
    </row>
    <row r="68" spans="2:15" ht="16">
      <c r="B68" s="39"/>
      <c r="C68" s="39"/>
      <c r="D68" s="39"/>
      <c r="E68" s="40"/>
      <c r="F68" s="41"/>
      <c r="G68" s="42">
        <v>0</v>
      </c>
      <c r="I68" s="38"/>
      <c r="K68" s="39"/>
      <c r="L68" s="39"/>
      <c r="M68" s="39"/>
      <c r="N68" s="40"/>
      <c r="O68" s="42">
        <v>0</v>
      </c>
    </row>
    <row r="69" spans="2:15" ht="16">
      <c r="B69" s="39"/>
      <c r="C69" s="39"/>
      <c r="D69" s="39"/>
      <c r="E69" s="40"/>
      <c r="F69" s="41"/>
      <c r="G69" s="42">
        <v>0</v>
      </c>
      <c r="I69" s="38"/>
      <c r="K69" s="39"/>
      <c r="L69" s="39"/>
      <c r="M69" s="39"/>
      <c r="N69" s="40"/>
      <c r="O69" s="42">
        <v>0</v>
      </c>
    </row>
    <row r="70" spans="2:15" ht="16">
      <c r="B70" s="39"/>
      <c r="C70" s="39"/>
      <c r="D70" s="39"/>
      <c r="E70" s="40"/>
      <c r="F70" s="41"/>
      <c r="G70" s="42">
        <v>0</v>
      </c>
      <c r="I70" s="38"/>
      <c r="K70" s="39"/>
      <c r="L70" s="39"/>
      <c r="M70" s="39"/>
      <c r="N70" s="40"/>
      <c r="O70" s="42">
        <v>0</v>
      </c>
    </row>
    <row r="71" spans="2:15" ht="16">
      <c r="B71" s="39"/>
      <c r="C71" s="39"/>
      <c r="D71" s="39"/>
      <c r="E71" s="40"/>
      <c r="F71" s="41"/>
      <c r="G71" s="42">
        <v>0</v>
      </c>
      <c r="I71" s="38"/>
      <c r="K71" s="39"/>
      <c r="L71" s="39"/>
      <c r="M71" s="39"/>
      <c r="N71" s="40"/>
      <c r="O71" s="42">
        <v>0</v>
      </c>
    </row>
    <row r="72" spans="2:15" ht="16">
      <c r="B72" s="39"/>
      <c r="C72" s="39"/>
      <c r="D72" s="39"/>
      <c r="E72" s="40"/>
      <c r="F72" s="41"/>
      <c r="G72" s="42">
        <v>0</v>
      </c>
      <c r="I72" s="38"/>
      <c r="K72" s="39"/>
      <c r="L72" s="39"/>
      <c r="M72" s="39"/>
      <c r="N72" s="40"/>
      <c r="O72" s="42">
        <v>0</v>
      </c>
    </row>
    <row r="73" spans="2:15" ht="16">
      <c r="B73" s="39"/>
      <c r="C73" s="39"/>
      <c r="D73" s="39"/>
      <c r="E73" s="40"/>
      <c r="F73" s="41"/>
      <c r="G73" s="42">
        <v>0</v>
      </c>
      <c r="I73" s="38"/>
      <c r="K73" s="39"/>
      <c r="L73" s="39"/>
      <c r="M73" s="39"/>
      <c r="N73" s="40"/>
      <c r="O73" s="42">
        <v>0</v>
      </c>
    </row>
    <row r="74" spans="2:15" ht="16">
      <c r="B74" s="39"/>
      <c r="C74" s="39"/>
      <c r="D74" s="39"/>
      <c r="E74" s="40"/>
      <c r="F74" s="41"/>
      <c r="G74" s="42">
        <v>0</v>
      </c>
      <c r="I74" s="38"/>
      <c r="K74" s="39"/>
      <c r="L74" s="39"/>
      <c r="M74" s="39"/>
      <c r="N74" s="40"/>
      <c r="O74" s="42">
        <v>0</v>
      </c>
    </row>
    <row r="75" spans="2:15" ht="16">
      <c r="B75" s="39"/>
      <c r="C75" s="39"/>
      <c r="D75" s="39"/>
      <c r="E75" s="40"/>
      <c r="F75" s="41"/>
      <c r="G75" s="42">
        <v>0</v>
      </c>
      <c r="I75" s="38"/>
      <c r="K75" s="39"/>
      <c r="L75" s="39"/>
      <c r="M75" s="39"/>
      <c r="N75" s="40"/>
      <c r="O75" s="42">
        <v>0</v>
      </c>
    </row>
    <row r="76" spans="2:15" ht="16">
      <c r="B76" s="39"/>
      <c r="C76" s="39"/>
      <c r="D76" s="39"/>
      <c r="E76" s="40"/>
      <c r="F76" s="41"/>
      <c r="G76" s="42">
        <v>0</v>
      </c>
      <c r="I76" s="38"/>
      <c r="K76" s="39"/>
      <c r="L76" s="39"/>
      <c r="M76" s="39"/>
      <c r="N76" s="40"/>
      <c r="O76" s="42"/>
    </row>
    <row r="77" spans="2:15" ht="16">
      <c r="B77" s="39" t="s">
        <v>1</v>
      </c>
      <c r="C77" s="39"/>
      <c r="D77" s="39"/>
      <c r="E77" s="40"/>
      <c r="F77" s="43"/>
      <c r="G77" s="44">
        <f>SUBTOTAL(109,Table152324[Cost])</f>
        <v>0</v>
      </c>
      <c r="I77" s="38"/>
      <c r="K77" s="39" t="s">
        <v>1</v>
      </c>
      <c r="L77" s="39"/>
      <c r="M77" s="39"/>
      <c r="N77" s="40"/>
      <c r="O77" s="44">
        <f>SUBTOTAL(109,Table181263[Amount])</f>
        <v>0</v>
      </c>
    </row>
    <row r="78" spans="2:15" ht="16">
      <c r="B78" s="39"/>
      <c r="C78" s="39"/>
      <c r="D78" s="39"/>
      <c r="E78" s="40"/>
      <c r="F78" s="41"/>
      <c r="G78" s="42"/>
      <c r="I78" s="38"/>
      <c r="K78" s="39"/>
      <c r="L78" s="39"/>
      <c r="M78" s="39"/>
      <c r="N78" s="40"/>
      <c r="O78" s="42"/>
    </row>
    <row r="79" spans="2:15" ht="16">
      <c r="B79" s="39"/>
      <c r="C79" s="39"/>
      <c r="D79" s="39"/>
      <c r="E79" s="40"/>
      <c r="F79" s="41"/>
      <c r="G79" s="42"/>
      <c r="I79" s="38"/>
      <c r="K79" s="39"/>
      <c r="L79" s="39"/>
      <c r="M79" s="39"/>
      <c r="N79" s="40"/>
      <c r="O79" s="42"/>
    </row>
    <row r="80" spans="2:15" ht="16">
      <c r="B80" s="39"/>
      <c r="C80" s="39"/>
      <c r="D80" s="39"/>
      <c r="E80" s="40"/>
      <c r="F80" s="41"/>
      <c r="G80" s="42"/>
      <c r="I80" s="38"/>
      <c r="K80" s="39"/>
      <c r="L80" s="39"/>
      <c r="M80" s="39"/>
      <c r="N80" s="40"/>
      <c r="O80" s="42"/>
    </row>
    <row r="81" spans="2:15" ht="16">
      <c r="B81" s="39"/>
      <c r="C81" s="39"/>
      <c r="D81" s="39"/>
      <c r="E81" s="40"/>
      <c r="F81" s="41"/>
      <c r="G81" s="42"/>
      <c r="I81" s="38"/>
      <c r="K81" s="39"/>
      <c r="L81" s="39"/>
      <c r="M81" s="39"/>
      <c r="N81" s="40"/>
      <c r="O81" s="42"/>
    </row>
    <row r="82" spans="2:15" ht="16">
      <c r="B82" s="39"/>
      <c r="C82" s="39"/>
      <c r="D82" s="39"/>
      <c r="E82" s="40"/>
      <c r="F82" s="41"/>
      <c r="G82" s="42"/>
      <c r="I82" s="38"/>
      <c r="K82" s="39"/>
      <c r="L82" s="39"/>
      <c r="M82" s="39"/>
      <c r="N82" s="40"/>
      <c r="O82" s="42"/>
    </row>
    <row r="83" spans="2:15" ht="16">
      <c r="B83" s="39"/>
      <c r="C83" s="39"/>
      <c r="D83" s="39"/>
      <c r="E83" s="40"/>
      <c r="F83" s="41"/>
      <c r="G83" s="42"/>
      <c r="I83" s="38"/>
      <c r="K83" s="39"/>
      <c r="L83" s="39"/>
      <c r="M83" s="39"/>
      <c r="N83" s="40"/>
      <c r="O83" s="42"/>
    </row>
    <row r="84" spans="2:15" ht="16">
      <c r="B84" s="39"/>
      <c r="C84" s="39"/>
      <c r="D84" s="39"/>
      <c r="E84" s="40"/>
      <c r="F84" s="41"/>
      <c r="G84" s="42"/>
      <c r="I84" s="38"/>
      <c r="K84" s="39"/>
      <c r="L84" s="39"/>
      <c r="M84" s="39"/>
      <c r="N84" s="40"/>
      <c r="O84" s="42"/>
    </row>
    <row r="85" spans="2:15" ht="19">
      <c r="B85" s="11" t="s">
        <v>30</v>
      </c>
      <c r="C85" s="8"/>
      <c r="D85" s="8"/>
      <c r="E85" s="8"/>
      <c r="F85" s="8"/>
      <c r="I85" s="38"/>
      <c r="K85" s="11" t="s">
        <v>30</v>
      </c>
      <c r="L85" s="8"/>
      <c r="M85" s="8"/>
      <c r="N85" s="8"/>
      <c r="O85" s="8"/>
    </row>
    <row r="86" spans="2:15" ht="18">
      <c r="B86" s="46" t="s">
        <v>4</v>
      </c>
      <c r="C86" s="46" t="s">
        <v>8</v>
      </c>
      <c r="D86" s="49" t="s">
        <v>3</v>
      </c>
      <c r="E86" s="50" t="s">
        <v>6</v>
      </c>
      <c r="F86" s="47" t="s">
        <v>7</v>
      </c>
      <c r="G86" s="48" t="s">
        <v>5</v>
      </c>
      <c r="I86" s="38"/>
      <c r="K86" s="46" t="s">
        <v>4</v>
      </c>
      <c r="L86" s="46" t="s">
        <v>8</v>
      </c>
      <c r="M86" s="49" t="s">
        <v>3</v>
      </c>
      <c r="N86" s="50" t="s">
        <v>6</v>
      </c>
      <c r="O86" s="48" t="s">
        <v>10</v>
      </c>
    </row>
    <row r="87" spans="2:15" ht="16">
      <c r="B87" s="39"/>
      <c r="C87" s="39"/>
      <c r="D87" s="39"/>
      <c r="E87" s="40"/>
      <c r="F87" s="41"/>
      <c r="G87" s="42">
        <v>0</v>
      </c>
      <c r="I87" s="38"/>
      <c r="K87" s="39"/>
      <c r="L87" s="39"/>
      <c r="M87" s="39"/>
      <c r="N87" s="40"/>
      <c r="O87" s="42">
        <v>0</v>
      </c>
    </row>
    <row r="88" spans="2:15" ht="16">
      <c r="B88" s="39"/>
      <c r="C88" s="39"/>
      <c r="D88" s="39"/>
      <c r="E88" s="40"/>
      <c r="F88" s="41"/>
      <c r="G88" s="42">
        <v>0</v>
      </c>
      <c r="I88" s="38"/>
      <c r="K88" s="39"/>
      <c r="L88" s="39"/>
      <c r="M88" s="39"/>
      <c r="N88" s="40"/>
      <c r="O88" s="42">
        <v>0</v>
      </c>
    </row>
    <row r="89" spans="2:15" ht="16">
      <c r="B89" s="39"/>
      <c r="C89" s="39"/>
      <c r="D89" s="39"/>
      <c r="E89" s="40"/>
      <c r="F89" s="41"/>
      <c r="G89" s="42">
        <v>0</v>
      </c>
      <c r="I89" s="38"/>
      <c r="K89" s="39"/>
      <c r="L89" s="39"/>
      <c r="M89" s="39"/>
      <c r="N89" s="40"/>
      <c r="O89" s="42">
        <v>0</v>
      </c>
    </row>
    <row r="90" spans="2:15" ht="16">
      <c r="B90" s="39"/>
      <c r="C90" s="39"/>
      <c r="D90" s="39"/>
      <c r="E90" s="40"/>
      <c r="F90" s="41"/>
      <c r="G90" s="42">
        <v>0</v>
      </c>
      <c r="I90" s="38"/>
      <c r="K90" s="39"/>
      <c r="L90" s="39"/>
      <c r="M90" s="39"/>
      <c r="N90" s="40"/>
      <c r="O90" s="42">
        <v>0</v>
      </c>
    </row>
    <row r="91" spans="2:15" ht="16">
      <c r="B91" s="39"/>
      <c r="C91" s="39"/>
      <c r="D91" s="39"/>
      <c r="E91" s="40"/>
      <c r="F91" s="41"/>
      <c r="G91" s="42">
        <v>0</v>
      </c>
      <c r="I91" s="38"/>
      <c r="K91" s="39"/>
      <c r="L91" s="39"/>
      <c r="M91" s="39"/>
      <c r="N91" s="40"/>
      <c r="O91" s="42">
        <v>0</v>
      </c>
    </row>
    <row r="92" spans="2:15" ht="16">
      <c r="B92" s="39"/>
      <c r="C92" s="39"/>
      <c r="D92" s="39"/>
      <c r="E92" s="40"/>
      <c r="F92" s="41"/>
      <c r="G92" s="42">
        <v>0</v>
      </c>
      <c r="I92" s="38"/>
      <c r="K92" s="39"/>
      <c r="L92" s="39"/>
      <c r="M92" s="39"/>
      <c r="N92" s="40"/>
      <c r="O92" s="42">
        <v>0</v>
      </c>
    </row>
    <row r="93" spans="2:15" ht="16">
      <c r="B93" s="39"/>
      <c r="C93" s="39"/>
      <c r="D93" s="39"/>
      <c r="E93" s="40"/>
      <c r="F93" s="41"/>
      <c r="G93" s="42">
        <v>0</v>
      </c>
      <c r="I93" s="38"/>
      <c r="K93" s="39"/>
      <c r="L93" s="39"/>
      <c r="M93" s="39"/>
      <c r="N93" s="40"/>
      <c r="O93" s="42">
        <v>0</v>
      </c>
    </row>
    <row r="94" spans="2:15" ht="16">
      <c r="B94" s="39"/>
      <c r="C94" s="39"/>
      <c r="D94" s="39"/>
      <c r="E94" s="40"/>
      <c r="F94" s="41"/>
      <c r="G94" s="42">
        <v>0</v>
      </c>
      <c r="I94" s="38"/>
      <c r="K94" s="39"/>
      <c r="L94" s="39"/>
      <c r="M94" s="39"/>
      <c r="N94" s="40"/>
      <c r="O94" s="42">
        <v>0</v>
      </c>
    </row>
    <row r="95" spans="2:15" ht="16">
      <c r="B95" s="39"/>
      <c r="C95" s="39"/>
      <c r="D95" s="39"/>
      <c r="E95" s="40"/>
      <c r="F95" s="41"/>
      <c r="G95" s="42">
        <v>0</v>
      </c>
      <c r="I95" s="38"/>
      <c r="K95" s="39"/>
      <c r="L95" s="39"/>
      <c r="M95" s="39"/>
      <c r="N95" s="40"/>
      <c r="O95" s="42">
        <v>0</v>
      </c>
    </row>
    <row r="96" spans="2:15" ht="16">
      <c r="B96" s="39"/>
      <c r="C96" s="39"/>
      <c r="D96" s="39"/>
      <c r="E96" s="40"/>
      <c r="F96" s="41"/>
      <c r="G96" s="42">
        <v>0</v>
      </c>
      <c r="I96" s="38"/>
      <c r="K96" s="39"/>
      <c r="L96" s="39"/>
      <c r="M96" s="39"/>
      <c r="N96" s="40"/>
      <c r="O96" s="42">
        <v>0</v>
      </c>
    </row>
    <row r="97" spans="2:15" ht="16">
      <c r="B97" s="39"/>
      <c r="C97" s="39"/>
      <c r="D97" s="39"/>
      <c r="E97" s="40"/>
      <c r="F97" s="41"/>
      <c r="G97" s="42">
        <v>0</v>
      </c>
      <c r="I97" s="38"/>
      <c r="K97" s="39"/>
      <c r="L97" s="39"/>
      <c r="M97" s="39"/>
      <c r="N97" s="40"/>
      <c r="O97" s="42">
        <v>0</v>
      </c>
    </row>
    <row r="98" spans="2:15" ht="16">
      <c r="B98" s="39"/>
      <c r="C98" s="39"/>
      <c r="D98" s="39"/>
      <c r="E98" s="40"/>
      <c r="F98" s="41"/>
      <c r="G98" s="42">
        <v>0</v>
      </c>
      <c r="I98" s="38"/>
      <c r="K98" s="39"/>
      <c r="L98" s="39"/>
      <c r="M98" s="39"/>
      <c r="N98" s="40"/>
      <c r="O98" s="42">
        <v>0</v>
      </c>
    </row>
    <row r="99" spans="2:15" ht="16">
      <c r="B99" s="39"/>
      <c r="C99" s="39"/>
      <c r="D99" s="39"/>
      <c r="E99" s="40"/>
      <c r="F99" s="41"/>
      <c r="G99" s="42">
        <v>0</v>
      </c>
      <c r="I99" s="38"/>
      <c r="K99" s="39"/>
      <c r="L99" s="39"/>
      <c r="M99" s="39"/>
      <c r="N99" s="40"/>
      <c r="O99" s="42">
        <v>0</v>
      </c>
    </row>
    <row r="100" spans="2:15" ht="16">
      <c r="B100" s="39"/>
      <c r="C100" s="39"/>
      <c r="D100" s="39"/>
      <c r="E100" s="40"/>
      <c r="F100" s="41"/>
      <c r="G100" s="42">
        <v>0</v>
      </c>
      <c r="I100" s="38"/>
      <c r="K100" s="39"/>
      <c r="L100" s="39"/>
      <c r="M100" s="39"/>
      <c r="N100" s="40"/>
      <c r="O100" s="42">
        <v>0</v>
      </c>
    </row>
    <row r="101" spans="2:15" ht="16">
      <c r="B101" s="39"/>
      <c r="C101" s="39"/>
      <c r="D101" s="39"/>
      <c r="E101" s="40"/>
      <c r="F101" s="41"/>
      <c r="G101" s="42">
        <v>0</v>
      </c>
      <c r="I101" s="38"/>
      <c r="K101" s="39"/>
      <c r="L101" s="39"/>
      <c r="M101" s="39"/>
      <c r="N101" s="40"/>
      <c r="O101" s="42"/>
    </row>
    <row r="102" spans="2:15" ht="16">
      <c r="B102" s="39" t="s">
        <v>1</v>
      </c>
      <c r="C102" s="39"/>
      <c r="D102" s="39"/>
      <c r="E102" s="40"/>
      <c r="F102" s="43"/>
      <c r="G102" s="44">
        <f>SUBTOTAL(109,Table152342[Cost])</f>
        <v>0</v>
      </c>
      <c r="I102" s="38"/>
      <c r="K102" s="39" t="s">
        <v>1</v>
      </c>
      <c r="L102" s="39"/>
      <c r="M102" s="39"/>
      <c r="N102" s="40"/>
      <c r="O102" s="44">
        <f>SUBTOTAL(109,Table181264[Amount])</f>
        <v>0</v>
      </c>
    </row>
    <row r="103" spans="2:15" ht="16">
      <c r="B103" s="39"/>
      <c r="C103" s="39"/>
      <c r="D103" s="39"/>
      <c r="E103" s="40"/>
      <c r="F103" s="41"/>
      <c r="G103" s="42"/>
      <c r="I103" s="38"/>
      <c r="K103" s="39"/>
      <c r="L103" s="39"/>
      <c r="M103" s="39"/>
      <c r="N103" s="40"/>
      <c r="O103" s="42"/>
    </row>
    <row r="104" spans="2:15" ht="16">
      <c r="B104" s="39"/>
      <c r="C104" s="39"/>
      <c r="D104" s="39"/>
      <c r="E104" s="40"/>
      <c r="F104" s="41"/>
      <c r="G104" s="42"/>
      <c r="I104" s="38"/>
      <c r="K104" s="39"/>
      <c r="L104" s="39"/>
      <c r="M104" s="39"/>
      <c r="N104" s="40"/>
      <c r="O104" s="42"/>
    </row>
    <row r="105" spans="2:15" ht="16">
      <c r="B105" s="39"/>
      <c r="C105" s="39"/>
      <c r="D105" s="39"/>
      <c r="E105" s="40"/>
      <c r="F105" s="41"/>
      <c r="G105" s="42"/>
      <c r="I105" s="38"/>
      <c r="K105" s="39"/>
      <c r="L105" s="39"/>
      <c r="M105" s="39"/>
      <c r="N105" s="40"/>
      <c r="O105" s="42"/>
    </row>
    <row r="106" spans="2:15" ht="16">
      <c r="B106" s="39"/>
      <c r="C106" s="39"/>
      <c r="D106" s="39"/>
      <c r="E106" s="40"/>
      <c r="F106" s="41"/>
      <c r="G106" s="42"/>
      <c r="I106" s="38"/>
      <c r="K106" s="39"/>
      <c r="L106" s="39"/>
      <c r="M106" s="39"/>
      <c r="N106" s="40"/>
      <c r="O106" s="42"/>
    </row>
    <row r="107" spans="2:15" ht="16">
      <c r="B107" s="39"/>
      <c r="C107" s="39"/>
      <c r="D107" s="39"/>
      <c r="E107" s="40"/>
      <c r="F107" s="41"/>
      <c r="G107" s="42"/>
      <c r="I107" s="38"/>
      <c r="K107" s="39"/>
      <c r="L107" s="39"/>
      <c r="M107" s="39"/>
      <c r="N107" s="40"/>
      <c r="O107" s="42"/>
    </row>
    <row r="108" spans="2:15" ht="16">
      <c r="B108" s="39"/>
      <c r="C108" s="39"/>
      <c r="D108" s="39"/>
      <c r="E108" s="40"/>
      <c r="F108" s="41"/>
      <c r="G108" s="42"/>
      <c r="I108" s="38"/>
      <c r="K108" s="39"/>
      <c r="L108" s="39"/>
      <c r="M108" s="39"/>
      <c r="N108" s="40"/>
      <c r="O108" s="42"/>
    </row>
    <row r="109" spans="2:15" ht="16">
      <c r="B109" s="39"/>
      <c r="C109" s="39"/>
      <c r="D109" s="39"/>
      <c r="E109" s="40"/>
      <c r="F109" s="41"/>
      <c r="G109" s="42"/>
      <c r="I109" s="38"/>
      <c r="K109" s="39"/>
      <c r="L109" s="39"/>
      <c r="M109" s="39"/>
      <c r="N109" s="40"/>
      <c r="O109" s="42"/>
    </row>
    <row r="110" spans="2:15" ht="19">
      <c r="B110" s="11" t="s">
        <v>31</v>
      </c>
      <c r="C110" s="8"/>
      <c r="D110" s="8"/>
      <c r="E110" s="8"/>
      <c r="F110" s="8"/>
      <c r="I110" s="38"/>
      <c r="K110" s="11" t="s">
        <v>31</v>
      </c>
      <c r="L110" s="8"/>
      <c r="M110" s="8"/>
      <c r="N110" s="8"/>
      <c r="O110" s="8"/>
    </row>
    <row r="111" spans="2:15" ht="18">
      <c r="B111" s="46" t="s">
        <v>4</v>
      </c>
      <c r="C111" s="46" t="s">
        <v>8</v>
      </c>
      <c r="D111" s="49" t="s">
        <v>3</v>
      </c>
      <c r="E111" s="50" t="s">
        <v>6</v>
      </c>
      <c r="F111" s="47" t="s">
        <v>7</v>
      </c>
      <c r="G111" s="48" t="s">
        <v>5</v>
      </c>
      <c r="I111" s="38"/>
      <c r="K111" s="46" t="s">
        <v>4</v>
      </c>
      <c r="L111" s="46" t="s">
        <v>8</v>
      </c>
      <c r="M111" s="49" t="s">
        <v>3</v>
      </c>
      <c r="N111" s="50" t="s">
        <v>6</v>
      </c>
      <c r="O111" s="48" t="s">
        <v>10</v>
      </c>
    </row>
    <row r="112" spans="2:15" ht="16">
      <c r="B112" s="39"/>
      <c r="C112" s="39"/>
      <c r="D112" s="39"/>
      <c r="E112" s="40"/>
      <c r="F112" s="41"/>
      <c r="G112" s="42">
        <v>0</v>
      </c>
      <c r="I112" s="38"/>
      <c r="K112" s="39"/>
      <c r="L112" s="39"/>
      <c r="M112" s="39"/>
      <c r="N112" s="40"/>
      <c r="O112" s="42">
        <v>0</v>
      </c>
    </row>
    <row r="113" spans="2:15" ht="16">
      <c r="B113" s="39"/>
      <c r="C113" s="39"/>
      <c r="D113" s="39"/>
      <c r="E113" s="40"/>
      <c r="F113" s="41"/>
      <c r="G113" s="42">
        <v>0</v>
      </c>
      <c r="I113" s="38"/>
      <c r="K113" s="39"/>
      <c r="L113" s="39"/>
      <c r="M113" s="39"/>
      <c r="N113" s="40"/>
      <c r="O113" s="42">
        <v>0</v>
      </c>
    </row>
    <row r="114" spans="2:15" ht="16">
      <c r="B114" s="39"/>
      <c r="C114" s="39"/>
      <c r="D114" s="39"/>
      <c r="E114" s="40"/>
      <c r="F114" s="41"/>
      <c r="G114" s="42">
        <v>0</v>
      </c>
      <c r="I114" s="38"/>
      <c r="K114" s="39"/>
      <c r="L114" s="39"/>
      <c r="M114" s="39"/>
      <c r="N114" s="40"/>
      <c r="O114" s="42">
        <v>0</v>
      </c>
    </row>
    <row r="115" spans="2:15" ht="16">
      <c r="B115" s="39"/>
      <c r="C115" s="39"/>
      <c r="D115" s="39"/>
      <c r="E115" s="40"/>
      <c r="F115" s="41"/>
      <c r="G115" s="42">
        <v>0</v>
      </c>
      <c r="I115" s="38"/>
      <c r="K115" s="39"/>
      <c r="L115" s="39"/>
      <c r="M115" s="39"/>
      <c r="N115" s="40"/>
      <c r="O115" s="42">
        <v>0</v>
      </c>
    </row>
    <row r="116" spans="2:15" ht="16">
      <c r="B116" s="39"/>
      <c r="C116" s="39"/>
      <c r="D116" s="39"/>
      <c r="E116" s="40"/>
      <c r="F116" s="41"/>
      <c r="G116" s="42">
        <v>0</v>
      </c>
      <c r="I116" s="38"/>
      <c r="K116" s="39"/>
      <c r="L116" s="39"/>
      <c r="M116" s="39"/>
      <c r="N116" s="40"/>
      <c r="O116" s="42">
        <v>0</v>
      </c>
    </row>
    <row r="117" spans="2:15" ht="16">
      <c r="B117" s="39"/>
      <c r="C117" s="39"/>
      <c r="D117" s="39"/>
      <c r="E117" s="40"/>
      <c r="F117" s="41"/>
      <c r="G117" s="42">
        <v>0</v>
      </c>
      <c r="I117" s="38"/>
      <c r="K117" s="39"/>
      <c r="L117" s="39"/>
      <c r="M117" s="39"/>
      <c r="N117" s="40"/>
      <c r="O117" s="42">
        <v>0</v>
      </c>
    </row>
    <row r="118" spans="2:15" ht="16">
      <c r="B118" s="39"/>
      <c r="C118" s="39"/>
      <c r="D118" s="39"/>
      <c r="E118" s="40"/>
      <c r="F118" s="41"/>
      <c r="G118" s="42">
        <v>0</v>
      </c>
      <c r="I118" s="38"/>
      <c r="K118" s="39"/>
      <c r="L118" s="39"/>
      <c r="M118" s="39"/>
      <c r="N118" s="40"/>
      <c r="O118" s="42">
        <v>0</v>
      </c>
    </row>
    <row r="119" spans="2:15" ht="16">
      <c r="B119" s="39"/>
      <c r="C119" s="39"/>
      <c r="D119" s="39"/>
      <c r="E119" s="40"/>
      <c r="F119" s="41"/>
      <c r="G119" s="42">
        <v>0</v>
      </c>
      <c r="I119" s="38"/>
      <c r="K119" s="39"/>
      <c r="L119" s="39"/>
      <c r="M119" s="39"/>
      <c r="N119" s="40"/>
      <c r="O119" s="42">
        <v>0</v>
      </c>
    </row>
    <row r="120" spans="2:15" ht="16">
      <c r="B120" s="39"/>
      <c r="C120" s="39"/>
      <c r="D120" s="39"/>
      <c r="E120" s="40"/>
      <c r="F120" s="41"/>
      <c r="G120" s="42">
        <v>0</v>
      </c>
      <c r="I120" s="38"/>
      <c r="K120" s="39"/>
      <c r="L120" s="39"/>
      <c r="M120" s="39"/>
      <c r="N120" s="40"/>
      <c r="O120" s="42">
        <v>0</v>
      </c>
    </row>
    <row r="121" spans="2:15" ht="16">
      <c r="B121" s="39"/>
      <c r="C121" s="39"/>
      <c r="D121" s="39"/>
      <c r="E121" s="40"/>
      <c r="F121" s="41"/>
      <c r="G121" s="42">
        <v>0</v>
      </c>
      <c r="I121" s="38"/>
      <c r="K121" s="39"/>
      <c r="L121" s="39"/>
      <c r="M121" s="39"/>
      <c r="N121" s="40"/>
      <c r="O121" s="42">
        <v>0</v>
      </c>
    </row>
    <row r="122" spans="2:15" ht="16">
      <c r="B122" s="39"/>
      <c r="C122" s="39"/>
      <c r="D122" s="39"/>
      <c r="E122" s="40"/>
      <c r="F122" s="41"/>
      <c r="G122" s="42">
        <v>0</v>
      </c>
      <c r="I122" s="38"/>
      <c r="K122" s="39"/>
      <c r="L122" s="39"/>
      <c r="M122" s="39"/>
      <c r="N122" s="40"/>
      <c r="O122" s="42">
        <v>0</v>
      </c>
    </row>
    <row r="123" spans="2:15" ht="16">
      <c r="B123" s="39"/>
      <c r="C123" s="39"/>
      <c r="D123" s="39"/>
      <c r="E123" s="40"/>
      <c r="F123" s="41"/>
      <c r="G123" s="42">
        <v>0</v>
      </c>
      <c r="I123" s="38"/>
      <c r="K123" s="39"/>
      <c r="L123" s="39"/>
      <c r="M123" s="39"/>
      <c r="N123" s="40"/>
      <c r="O123" s="42">
        <v>0</v>
      </c>
    </row>
    <row r="124" spans="2:15" ht="16">
      <c r="B124" s="39"/>
      <c r="C124" s="39"/>
      <c r="D124" s="39"/>
      <c r="E124" s="40"/>
      <c r="F124" s="41"/>
      <c r="G124" s="42">
        <v>0</v>
      </c>
      <c r="I124" s="38"/>
      <c r="K124" s="39"/>
      <c r="L124" s="39"/>
      <c r="M124" s="39"/>
      <c r="N124" s="40"/>
      <c r="O124" s="42">
        <v>0</v>
      </c>
    </row>
    <row r="125" spans="2:15" ht="16">
      <c r="B125" s="39"/>
      <c r="C125" s="39"/>
      <c r="D125" s="39"/>
      <c r="E125" s="40"/>
      <c r="F125" s="41"/>
      <c r="G125" s="42">
        <v>0</v>
      </c>
      <c r="I125" s="38"/>
      <c r="K125" s="39"/>
      <c r="L125" s="39"/>
      <c r="M125" s="39"/>
      <c r="N125" s="40"/>
      <c r="O125" s="42">
        <v>0</v>
      </c>
    </row>
    <row r="126" spans="2:15" ht="16">
      <c r="B126" s="39"/>
      <c r="C126" s="39"/>
      <c r="D126" s="39"/>
      <c r="E126" s="40"/>
      <c r="F126" s="41"/>
      <c r="G126" s="42">
        <v>0</v>
      </c>
      <c r="I126" s="38"/>
      <c r="K126" s="39"/>
      <c r="L126" s="39"/>
      <c r="M126" s="39"/>
      <c r="N126" s="40"/>
      <c r="O126" s="42"/>
    </row>
    <row r="127" spans="2:15" ht="16">
      <c r="B127" s="39" t="s">
        <v>1</v>
      </c>
      <c r="C127" s="39"/>
      <c r="D127" s="39"/>
      <c r="E127" s="40"/>
      <c r="F127" s="43"/>
      <c r="G127" s="44">
        <f>SUBTOTAL(109,Table152343[Cost])</f>
        <v>0</v>
      </c>
      <c r="I127" s="38"/>
      <c r="K127" s="39" t="s">
        <v>1</v>
      </c>
      <c r="L127" s="39"/>
      <c r="M127" s="39"/>
      <c r="N127" s="40"/>
      <c r="O127" s="44">
        <f>SUBTOTAL(109,Table18126465[Amount])</f>
        <v>0</v>
      </c>
    </row>
    <row r="128" spans="2:15" ht="16">
      <c r="B128" s="39"/>
      <c r="C128" s="39"/>
      <c r="D128" s="39"/>
      <c r="E128" s="40"/>
      <c r="F128" s="41"/>
      <c r="G128" s="42"/>
      <c r="I128" s="38"/>
    </row>
    <row r="129" spans="2:15" ht="16">
      <c r="B129" s="39"/>
      <c r="C129" s="39"/>
      <c r="D129" s="39"/>
      <c r="E129" s="40"/>
      <c r="F129" s="41"/>
      <c r="G129" s="42"/>
      <c r="I129" s="38"/>
    </row>
    <row r="130" spans="2:15" ht="16">
      <c r="B130" s="39"/>
      <c r="C130" s="39"/>
      <c r="D130" s="39"/>
      <c r="E130" s="40"/>
      <c r="F130" s="41"/>
      <c r="G130" s="42"/>
      <c r="I130" s="38"/>
    </row>
    <row r="131" spans="2:15" ht="16">
      <c r="B131" s="39"/>
      <c r="C131" s="39"/>
      <c r="D131" s="39"/>
      <c r="E131" s="40"/>
      <c r="F131" s="41"/>
      <c r="G131" s="42"/>
      <c r="I131" s="38"/>
    </row>
    <row r="132" spans="2:15" ht="16">
      <c r="B132" s="39"/>
      <c r="C132" s="39"/>
      <c r="D132" s="39"/>
      <c r="E132" s="40"/>
      <c r="F132" s="41"/>
      <c r="G132" s="42"/>
      <c r="I132" s="38"/>
    </row>
    <row r="133" spans="2:15" ht="16">
      <c r="B133" s="39"/>
      <c r="C133" s="39"/>
      <c r="D133" s="39"/>
      <c r="E133" s="40"/>
      <c r="F133" s="41"/>
      <c r="G133" s="42"/>
      <c r="I133" s="38"/>
    </row>
    <row r="134" spans="2:15" ht="16">
      <c r="B134" s="39"/>
      <c r="C134" s="39"/>
      <c r="D134" s="39"/>
      <c r="E134" s="40"/>
      <c r="F134" s="41"/>
      <c r="G134" s="42"/>
      <c r="I134" s="38"/>
    </row>
    <row r="135" spans="2:15" ht="19">
      <c r="B135" s="11" t="s">
        <v>32</v>
      </c>
      <c r="C135" s="8"/>
      <c r="D135" s="8"/>
      <c r="E135" s="8"/>
      <c r="F135" s="8"/>
      <c r="I135" s="38"/>
      <c r="K135" s="11" t="s">
        <v>32</v>
      </c>
      <c r="L135" s="8"/>
      <c r="M135" s="8"/>
      <c r="N135" s="8"/>
      <c r="O135" s="8"/>
    </row>
    <row r="136" spans="2:15" ht="18">
      <c r="B136" s="46" t="s">
        <v>4</v>
      </c>
      <c r="C136" s="46" t="s">
        <v>8</v>
      </c>
      <c r="D136" s="49" t="s">
        <v>3</v>
      </c>
      <c r="E136" s="50" t="s">
        <v>6</v>
      </c>
      <c r="F136" s="47" t="s">
        <v>7</v>
      </c>
      <c r="G136" s="48" t="s">
        <v>5</v>
      </c>
      <c r="I136" s="38"/>
      <c r="K136" s="46" t="s">
        <v>4</v>
      </c>
      <c r="L136" s="46" t="s">
        <v>8</v>
      </c>
      <c r="M136" s="49" t="s">
        <v>3</v>
      </c>
      <c r="N136" s="50" t="s">
        <v>6</v>
      </c>
      <c r="O136" s="48" t="s">
        <v>10</v>
      </c>
    </row>
    <row r="137" spans="2:15" ht="16">
      <c r="B137" s="39"/>
      <c r="C137" s="39"/>
      <c r="D137" s="39"/>
      <c r="E137" s="40"/>
      <c r="F137" s="41"/>
      <c r="G137" s="42">
        <v>0</v>
      </c>
      <c r="I137" s="38"/>
      <c r="K137" s="39"/>
      <c r="L137" s="39"/>
      <c r="M137" s="39"/>
      <c r="N137" s="40"/>
      <c r="O137" s="42">
        <v>0</v>
      </c>
    </row>
    <row r="138" spans="2:15" ht="16">
      <c r="B138" s="39"/>
      <c r="C138" s="39"/>
      <c r="D138" s="39"/>
      <c r="E138" s="40"/>
      <c r="F138" s="41"/>
      <c r="G138" s="42">
        <v>0</v>
      </c>
      <c r="I138" s="38"/>
      <c r="K138" s="39"/>
      <c r="L138" s="39"/>
      <c r="M138" s="39"/>
      <c r="N138" s="40"/>
      <c r="O138" s="42">
        <v>0</v>
      </c>
    </row>
    <row r="139" spans="2:15" ht="16">
      <c r="B139" s="39"/>
      <c r="C139" s="39"/>
      <c r="D139" s="39"/>
      <c r="E139" s="40"/>
      <c r="F139" s="41"/>
      <c r="G139" s="42">
        <v>0</v>
      </c>
      <c r="I139" s="38"/>
      <c r="K139" s="39"/>
      <c r="L139" s="39"/>
      <c r="M139" s="39"/>
      <c r="N139" s="40"/>
      <c r="O139" s="42">
        <v>0</v>
      </c>
    </row>
    <row r="140" spans="2:15" ht="16">
      <c r="B140" s="39"/>
      <c r="C140" s="39"/>
      <c r="D140" s="39"/>
      <c r="E140" s="40"/>
      <c r="F140" s="41"/>
      <c r="G140" s="42">
        <v>0</v>
      </c>
      <c r="I140" s="38"/>
      <c r="K140" s="39"/>
      <c r="L140" s="39"/>
      <c r="M140" s="39"/>
      <c r="N140" s="40"/>
      <c r="O140" s="42">
        <v>0</v>
      </c>
    </row>
    <row r="141" spans="2:15" ht="16">
      <c r="B141" s="39"/>
      <c r="C141" s="39"/>
      <c r="D141" s="39"/>
      <c r="E141" s="40"/>
      <c r="F141" s="41"/>
      <c r="G141" s="42">
        <v>0</v>
      </c>
      <c r="I141" s="38"/>
      <c r="K141" s="39"/>
      <c r="L141" s="39"/>
      <c r="M141" s="39"/>
      <c r="N141" s="40"/>
      <c r="O141" s="42">
        <v>0</v>
      </c>
    </row>
    <row r="142" spans="2:15" ht="16">
      <c r="B142" s="39"/>
      <c r="C142" s="39"/>
      <c r="D142" s="39"/>
      <c r="E142" s="40"/>
      <c r="F142" s="41"/>
      <c r="G142" s="42">
        <v>0</v>
      </c>
      <c r="I142" s="38"/>
      <c r="K142" s="39"/>
      <c r="L142" s="39"/>
      <c r="M142" s="39"/>
      <c r="N142" s="40"/>
      <c r="O142" s="42">
        <v>0</v>
      </c>
    </row>
    <row r="143" spans="2:15" ht="16">
      <c r="B143" s="39"/>
      <c r="C143" s="39"/>
      <c r="D143" s="39"/>
      <c r="E143" s="40"/>
      <c r="F143" s="41"/>
      <c r="G143" s="42">
        <v>0</v>
      </c>
      <c r="I143" s="38"/>
      <c r="K143" s="39"/>
      <c r="L143" s="39"/>
      <c r="M143" s="39"/>
      <c r="N143" s="40"/>
      <c r="O143" s="42">
        <v>0</v>
      </c>
    </row>
    <row r="144" spans="2:15" ht="16">
      <c r="B144" s="39"/>
      <c r="C144" s="39"/>
      <c r="D144" s="39"/>
      <c r="E144" s="40"/>
      <c r="F144" s="41"/>
      <c r="G144" s="42">
        <v>0</v>
      </c>
      <c r="I144" s="38"/>
      <c r="K144" s="39"/>
      <c r="L144" s="39"/>
      <c r="M144" s="39"/>
      <c r="N144" s="40"/>
      <c r="O144" s="42">
        <v>0</v>
      </c>
    </row>
    <row r="145" spans="2:15" ht="16">
      <c r="B145" s="39"/>
      <c r="C145" s="39"/>
      <c r="D145" s="39"/>
      <c r="E145" s="40"/>
      <c r="F145" s="41"/>
      <c r="G145" s="42">
        <v>0</v>
      </c>
      <c r="I145" s="38"/>
      <c r="K145" s="39"/>
      <c r="L145" s="39"/>
      <c r="M145" s="39"/>
      <c r="N145" s="40"/>
      <c r="O145" s="42">
        <v>0</v>
      </c>
    </row>
    <row r="146" spans="2:15" ht="16">
      <c r="B146" s="39"/>
      <c r="C146" s="39"/>
      <c r="D146" s="39"/>
      <c r="E146" s="40"/>
      <c r="F146" s="41"/>
      <c r="G146" s="42">
        <v>0</v>
      </c>
      <c r="I146" s="38"/>
      <c r="K146" s="39"/>
      <c r="L146" s="39"/>
      <c r="M146" s="39"/>
      <c r="N146" s="40"/>
      <c r="O146" s="42">
        <v>0</v>
      </c>
    </row>
    <row r="147" spans="2:15" ht="16">
      <c r="B147" s="39"/>
      <c r="C147" s="39"/>
      <c r="D147" s="39"/>
      <c r="E147" s="40"/>
      <c r="F147" s="41"/>
      <c r="G147" s="42">
        <v>0</v>
      </c>
      <c r="I147" s="38"/>
      <c r="K147" s="39"/>
      <c r="L147" s="39"/>
      <c r="M147" s="39"/>
      <c r="N147" s="40"/>
      <c r="O147" s="42">
        <v>0</v>
      </c>
    </row>
    <row r="148" spans="2:15" ht="16">
      <c r="B148" s="39"/>
      <c r="C148" s="39"/>
      <c r="D148" s="39"/>
      <c r="E148" s="40"/>
      <c r="F148" s="41"/>
      <c r="G148" s="42">
        <v>0</v>
      </c>
      <c r="I148" s="38"/>
      <c r="K148" s="39"/>
      <c r="L148" s="39"/>
      <c r="M148" s="39"/>
      <c r="N148" s="40"/>
      <c r="O148" s="42">
        <v>0</v>
      </c>
    </row>
    <row r="149" spans="2:15" ht="16">
      <c r="B149" s="39"/>
      <c r="C149" s="39"/>
      <c r="D149" s="39"/>
      <c r="E149" s="40"/>
      <c r="F149" s="41"/>
      <c r="G149" s="42">
        <v>0</v>
      </c>
      <c r="I149" s="38"/>
      <c r="K149" s="39"/>
      <c r="L149" s="39"/>
      <c r="M149" s="39"/>
      <c r="N149" s="40"/>
      <c r="O149" s="42">
        <v>0</v>
      </c>
    </row>
    <row r="150" spans="2:15" ht="16">
      <c r="B150" s="39"/>
      <c r="C150" s="39"/>
      <c r="D150" s="39"/>
      <c r="E150" s="40"/>
      <c r="F150" s="41"/>
      <c r="G150" s="42">
        <v>0</v>
      </c>
      <c r="I150" s="38"/>
      <c r="K150" s="39"/>
      <c r="L150" s="39"/>
      <c r="M150" s="39"/>
      <c r="N150" s="40"/>
      <c r="O150" s="42">
        <v>0</v>
      </c>
    </row>
    <row r="151" spans="2:15" ht="16">
      <c r="B151" s="39"/>
      <c r="C151" s="39"/>
      <c r="D151" s="39"/>
      <c r="E151" s="40"/>
      <c r="F151" s="41"/>
      <c r="G151" s="42">
        <v>0</v>
      </c>
      <c r="I151" s="38"/>
      <c r="K151" s="39"/>
      <c r="L151" s="39"/>
      <c r="M151" s="39"/>
      <c r="N151" s="40"/>
      <c r="O151" s="42"/>
    </row>
    <row r="152" spans="2:15" ht="16">
      <c r="B152" s="39" t="s">
        <v>1</v>
      </c>
      <c r="C152" s="39"/>
      <c r="D152" s="39"/>
      <c r="E152" s="40"/>
      <c r="F152" s="43"/>
      <c r="G152" s="44">
        <f>SUBTOTAL(109,Table152344[Cost])</f>
        <v>0</v>
      </c>
      <c r="I152" s="38"/>
      <c r="K152" s="39" t="s">
        <v>1</v>
      </c>
      <c r="L152" s="39"/>
      <c r="M152" s="39"/>
      <c r="N152" s="40"/>
      <c r="O152" s="44">
        <f>SUBTOTAL(109,Table18126466[Amount])</f>
        <v>0</v>
      </c>
    </row>
    <row r="153" spans="2:15" ht="16">
      <c r="B153" s="39"/>
      <c r="C153" s="39"/>
      <c r="D153" s="39"/>
      <c r="E153" s="40"/>
      <c r="F153" s="41"/>
      <c r="G153" s="42"/>
      <c r="I153" s="38"/>
    </row>
    <row r="154" spans="2:15" ht="16">
      <c r="B154" s="39"/>
      <c r="C154" s="39"/>
      <c r="D154" s="39"/>
      <c r="E154" s="40"/>
      <c r="F154" s="41"/>
      <c r="G154" s="42"/>
      <c r="I154" s="38"/>
    </row>
    <row r="155" spans="2:15" ht="16">
      <c r="B155" s="39"/>
      <c r="C155" s="39"/>
      <c r="D155" s="39"/>
      <c r="E155" s="40"/>
      <c r="F155" s="41"/>
      <c r="G155" s="42"/>
      <c r="I155" s="38"/>
    </row>
    <row r="156" spans="2:15" ht="16">
      <c r="B156" s="39"/>
      <c r="C156" s="39"/>
      <c r="D156" s="39"/>
      <c r="E156" s="40"/>
      <c r="F156" s="41"/>
      <c r="G156" s="42"/>
      <c r="I156" s="38"/>
    </row>
    <row r="157" spans="2:15" ht="16">
      <c r="B157" s="39"/>
      <c r="C157" s="39"/>
      <c r="D157" s="39"/>
      <c r="E157" s="40"/>
      <c r="F157" s="41"/>
      <c r="G157" s="42"/>
      <c r="I157" s="38"/>
    </row>
    <row r="158" spans="2:15" ht="16">
      <c r="B158" s="39"/>
      <c r="C158" s="39"/>
      <c r="D158" s="39"/>
      <c r="E158" s="40"/>
      <c r="F158" s="41"/>
      <c r="G158" s="42"/>
      <c r="I158" s="38"/>
    </row>
    <row r="159" spans="2:15" ht="16">
      <c r="B159" s="39"/>
      <c r="C159" s="39"/>
      <c r="D159" s="39"/>
      <c r="E159" s="40"/>
      <c r="F159" s="41"/>
      <c r="G159" s="42"/>
      <c r="I159" s="38"/>
    </row>
    <row r="160" spans="2:15" ht="19">
      <c r="B160" s="11" t="s">
        <v>33</v>
      </c>
      <c r="C160" s="8"/>
      <c r="D160" s="8"/>
      <c r="E160" s="8"/>
      <c r="F160" s="8"/>
      <c r="I160" s="38"/>
      <c r="K160" s="11" t="s">
        <v>33</v>
      </c>
      <c r="L160" s="8"/>
      <c r="M160" s="8"/>
      <c r="N160" s="8"/>
      <c r="O160" s="8"/>
    </row>
    <row r="161" spans="2:15" ht="18">
      <c r="B161" s="46" t="s">
        <v>4</v>
      </c>
      <c r="C161" s="46" t="s">
        <v>8</v>
      </c>
      <c r="D161" s="49" t="s">
        <v>3</v>
      </c>
      <c r="E161" s="50" t="s">
        <v>6</v>
      </c>
      <c r="F161" s="47" t="s">
        <v>7</v>
      </c>
      <c r="G161" s="48" t="s">
        <v>5</v>
      </c>
      <c r="I161" s="38"/>
      <c r="K161" s="46" t="s">
        <v>4</v>
      </c>
      <c r="L161" s="46" t="s">
        <v>8</v>
      </c>
      <c r="M161" s="49" t="s">
        <v>3</v>
      </c>
      <c r="N161" s="50" t="s">
        <v>6</v>
      </c>
      <c r="O161" s="48" t="s">
        <v>10</v>
      </c>
    </row>
    <row r="162" spans="2:15" ht="16">
      <c r="B162" s="39"/>
      <c r="C162" s="39"/>
      <c r="D162" s="39"/>
      <c r="E162" s="40"/>
      <c r="F162" s="41"/>
      <c r="G162" s="42">
        <v>0</v>
      </c>
      <c r="I162" s="38"/>
      <c r="K162" s="39"/>
      <c r="L162" s="39"/>
      <c r="M162" s="39"/>
      <c r="N162" s="40"/>
      <c r="O162" s="42">
        <v>0</v>
      </c>
    </row>
    <row r="163" spans="2:15" ht="16">
      <c r="B163" s="39"/>
      <c r="C163" s="39"/>
      <c r="D163" s="39"/>
      <c r="E163" s="40"/>
      <c r="F163" s="41"/>
      <c r="G163" s="42">
        <v>0</v>
      </c>
      <c r="I163" s="38"/>
      <c r="K163" s="39"/>
      <c r="L163" s="39"/>
      <c r="M163" s="39"/>
      <c r="N163" s="40"/>
      <c r="O163" s="42">
        <v>0</v>
      </c>
    </row>
    <row r="164" spans="2:15" ht="16">
      <c r="B164" s="39"/>
      <c r="C164" s="39"/>
      <c r="D164" s="39"/>
      <c r="E164" s="40"/>
      <c r="F164" s="41"/>
      <c r="G164" s="42">
        <v>0</v>
      </c>
      <c r="I164" s="38"/>
      <c r="K164" s="39"/>
      <c r="L164" s="39"/>
      <c r="M164" s="39"/>
      <c r="N164" s="40"/>
      <c r="O164" s="42">
        <v>0</v>
      </c>
    </row>
    <row r="165" spans="2:15" ht="16">
      <c r="B165" s="39"/>
      <c r="C165" s="39"/>
      <c r="D165" s="39"/>
      <c r="E165" s="40"/>
      <c r="F165" s="41"/>
      <c r="G165" s="42">
        <v>0</v>
      </c>
      <c r="I165" s="38"/>
      <c r="K165" s="39"/>
      <c r="L165" s="39"/>
      <c r="M165" s="39"/>
      <c r="N165" s="40"/>
      <c r="O165" s="42">
        <v>0</v>
      </c>
    </row>
    <row r="166" spans="2:15" ht="16">
      <c r="B166" s="39"/>
      <c r="C166" s="39"/>
      <c r="D166" s="39"/>
      <c r="E166" s="40"/>
      <c r="F166" s="41"/>
      <c r="G166" s="42">
        <v>0</v>
      </c>
      <c r="I166" s="38"/>
      <c r="K166" s="39"/>
      <c r="L166" s="39"/>
      <c r="M166" s="39"/>
      <c r="N166" s="40"/>
      <c r="O166" s="42">
        <v>0</v>
      </c>
    </row>
    <row r="167" spans="2:15" ht="16">
      <c r="B167" s="39"/>
      <c r="C167" s="39"/>
      <c r="D167" s="39"/>
      <c r="E167" s="40"/>
      <c r="F167" s="41"/>
      <c r="G167" s="42">
        <v>0</v>
      </c>
      <c r="I167" s="38"/>
      <c r="K167" s="39"/>
      <c r="L167" s="39"/>
      <c r="M167" s="39"/>
      <c r="N167" s="40"/>
      <c r="O167" s="42">
        <v>0</v>
      </c>
    </row>
    <row r="168" spans="2:15" ht="16">
      <c r="B168" s="39"/>
      <c r="C168" s="39"/>
      <c r="D168" s="39"/>
      <c r="E168" s="40"/>
      <c r="F168" s="41"/>
      <c r="G168" s="42">
        <v>0</v>
      </c>
      <c r="I168" s="38"/>
      <c r="K168" s="39"/>
      <c r="L168" s="39"/>
      <c r="M168" s="39"/>
      <c r="N168" s="40"/>
      <c r="O168" s="42">
        <v>0</v>
      </c>
    </row>
    <row r="169" spans="2:15" ht="16">
      <c r="B169" s="39"/>
      <c r="C169" s="39"/>
      <c r="D169" s="39"/>
      <c r="E169" s="40"/>
      <c r="F169" s="41"/>
      <c r="G169" s="42">
        <v>0</v>
      </c>
      <c r="I169" s="38"/>
      <c r="K169" s="39"/>
      <c r="L169" s="39"/>
      <c r="M169" s="39"/>
      <c r="N169" s="40"/>
      <c r="O169" s="42">
        <v>0</v>
      </c>
    </row>
    <row r="170" spans="2:15" ht="16">
      <c r="B170" s="39"/>
      <c r="C170" s="39"/>
      <c r="D170" s="39"/>
      <c r="E170" s="40"/>
      <c r="F170" s="41"/>
      <c r="G170" s="42">
        <v>0</v>
      </c>
      <c r="I170" s="38"/>
      <c r="K170" s="39"/>
      <c r="L170" s="39"/>
      <c r="M170" s="39"/>
      <c r="N170" s="40"/>
      <c r="O170" s="42">
        <v>0</v>
      </c>
    </row>
    <row r="171" spans="2:15" ht="16">
      <c r="B171" s="39"/>
      <c r="C171" s="39"/>
      <c r="D171" s="39"/>
      <c r="E171" s="40"/>
      <c r="F171" s="41"/>
      <c r="G171" s="42">
        <v>0</v>
      </c>
      <c r="I171" s="38"/>
      <c r="K171" s="39"/>
      <c r="L171" s="39"/>
      <c r="M171" s="39"/>
      <c r="N171" s="40"/>
      <c r="O171" s="42">
        <v>0</v>
      </c>
    </row>
    <row r="172" spans="2:15" ht="16">
      <c r="B172" s="39"/>
      <c r="C172" s="39"/>
      <c r="D172" s="39"/>
      <c r="E172" s="40"/>
      <c r="F172" s="41"/>
      <c r="G172" s="42">
        <v>0</v>
      </c>
      <c r="I172" s="38"/>
      <c r="K172" s="39"/>
      <c r="L172" s="39"/>
      <c r="M172" s="39"/>
      <c r="N172" s="40"/>
      <c r="O172" s="42">
        <v>0</v>
      </c>
    </row>
    <row r="173" spans="2:15" ht="16">
      <c r="B173" s="39"/>
      <c r="C173" s="39"/>
      <c r="D173" s="39"/>
      <c r="E173" s="40"/>
      <c r="F173" s="41"/>
      <c r="G173" s="42">
        <v>0</v>
      </c>
      <c r="I173" s="38"/>
      <c r="K173" s="39"/>
      <c r="L173" s="39"/>
      <c r="M173" s="39"/>
      <c r="N173" s="40"/>
      <c r="O173" s="42">
        <v>0</v>
      </c>
    </row>
    <row r="174" spans="2:15" ht="16">
      <c r="B174" s="39"/>
      <c r="C174" s="39"/>
      <c r="D174" s="39"/>
      <c r="E174" s="40"/>
      <c r="F174" s="41"/>
      <c r="G174" s="42">
        <v>0</v>
      </c>
      <c r="I174" s="38"/>
      <c r="K174" s="39"/>
      <c r="L174" s="39"/>
      <c r="M174" s="39"/>
      <c r="N174" s="40"/>
      <c r="O174" s="42">
        <v>0</v>
      </c>
    </row>
    <row r="175" spans="2:15" ht="16">
      <c r="B175" s="39"/>
      <c r="C175" s="39"/>
      <c r="D175" s="39"/>
      <c r="E175" s="40"/>
      <c r="F175" s="41"/>
      <c r="G175" s="42">
        <v>0</v>
      </c>
      <c r="I175" s="38"/>
      <c r="K175" s="39"/>
      <c r="L175" s="39"/>
      <c r="M175" s="39"/>
      <c r="N175" s="40"/>
      <c r="O175" s="42">
        <v>0</v>
      </c>
    </row>
    <row r="176" spans="2:15" ht="16">
      <c r="B176" s="39"/>
      <c r="C176" s="39"/>
      <c r="D176" s="39"/>
      <c r="E176" s="40"/>
      <c r="F176" s="41"/>
      <c r="G176" s="42">
        <v>0</v>
      </c>
      <c r="I176" s="38"/>
      <c r="K176" s="39"/>
      <c r="L176" s="39"/>
      <c r="M176" s="39"/>
      <c r="N176" s="40"/>
      <c r="O176" s="42"/>
    </row>
    <row r="177" spans="2:15" ht="16">
      <c r="B177" s="39" t="s">
        <v>1</v>
      </c>
      <c r="C177" s="39"/>
      <c r="D177" s="39"/>
      <c r="E177" s="40"/>
      <c r="F177" s="43"/>
      <c r="G177" s="44">
        <f>SUBTOTAL(109,Table152345[Cost])</f>
        <v>0</v>
      </c>
      <c r="I177" s="38"/>
      <c r="K177" s="39" t="s">
        <v>1</v>
      </c>
      <c r="L177" s="39"/>
      <c r="M177" s="39"/>
      <c r="N177" s="40"/>
      <c r="O177" s="44">
        <f>SUBTOTAL(109,Table18126467[Amount])</f>
        <v>0</v>
      </c>
    </row>
    <row r="178" spans="2:15" ht="19">
      <c r="B178" s="11"/>
      <c r="C178" s="8"/>
      <c r="D178" s="8"/>
      <c r="E178" s="8"/>
      <c r="F178" s="8"/>
      <c r="I178" s="38"/>
    </row>
    <row r="179" spans="2:15" ht="16">
      <c r="B179" s="39"/>
      <c r="C179" s="39"/>
      <c r="D179" s="39"/>
      <c r="E179" s="40"/>
      <c r="F179" s="41"/>
      <c r="G179" s="42"/>
      <c r="I179" s="38"/>
    </row>
    <row r="180" spans="2:15" ht="16">
      <c r="B180" s="39"/>
      <c r="C180" s="39"/>
      <c r="D180" s="39"/>
      <c r="E180" s="40"/>
      <c r="F180" s="41"/>
      <c r="G180" s="42"/>
      <c r="I180" s="38"/>
    </row>
    <row r="181" spans="2:15" ht="16">
      <c r="B181" s="39"/>
      <c r="C181" s="39"/>
      <c r="D181" s="39"/>
      <c r="E181" s="40"/>
      <c r="F181" s="41"/>
      <c r="G181" s="42"/>
      <c r="I181" s="38"/>
    </row>
    <row r="182" spans="2:15" ht="16">
      <c r="B182" s="39"/>
      <c r="C182" s="39"/>
      <c r="D182" s="39"/>
      <c r="E182" s="40"/>
      <c r="F182" s="41"/>
      <c r="G182" s="42"/>
      <c r="I182" s="38"/>
    </row>
    <row r="183" spans="2:15" ht="16">
      <c r="B183" s="39"/>
      <c r="C183" s="39"/>
      <c r="D183" s="39"/>
      <c r="E183" s="40"/>
      <c r="F183" s="41"/>
      <c r="G183" s="42"/>
      <c r="I183" s="38"/>
    </row>
    <row r="184" spans="2:15" ht="16">
      <c r="B184" s="39"/>
      <c r="C184" s="39"/>
      <c r="D184" s="39"/>
      <c r="E184" s="40"/>
      <c r="F184" s="41"/>
      <c r="G184" s="42"/>
      <c r="I184" s="38"/>
    </row>
    <row r="185" spans="2:15" ht="19">
      <c r="B185" s="11" t="s">
        <v>34</v>
      </c>
      <c r="C185" s="8"/>
      <c r="D185" s="8"/>
      <c r="E185" s="8"/>
      <c r="F185" s="8"/>
      <c r="I185" s="38"/>
      <c r="K185" s="11" t="s">
        <v>34</v>
      </c>
      <c r="L185" s="8"/>
      <c r="M185" s="8"/>
      <c r="N185" s="8"/>
      <c r="O185" s="8"/>
    </row>
    <row r="186" spans="2:15" ht="18">
      <c r="B186" s="46" t="s">
        <v>4</v>
      </c>
      <c r="C186" s="46" t="s">
        <v>8</v>
      </c>
      <c r="D186" s="49" t="s">
        <v>3</v>
      </c>
      <c r="E186" s="50" t="s">
        <v>6</v>
      </c>
      <c r="F186" s="47" t="s">
        <v>7</v>
      </c>
      <c r="G186" s="48" t="s">
        <v>5</v>
      </c>
      <c r="I186" s="38"/>
      <c r="K186" s="46" t="s">
        <v>4</v>
      </c>
      <c r="L186" s="46" t="s">
        <v>8</v>
      </c>
      <c r="M186" s="49" t="s">
        <v>3</v>
      </c>
      <c r="N186" s="50" t="s">
        <v>6</v>
      </c>
      <c r="O186" s="48" t="s">
        <v>10</v>
      </c>
    </row>
    <row r="187" spans="2:15" ht="16">
      <c r="B187" s="39"/>
      <c r="C187" s="39"/>
      <c r="D187" s="39"/>
      <c r="E187" s="40"/>
      <c r="F187" s="41"/>
      <c r="G187" s="42">
        <v>0</v>
      </c>
      <c r="I187" s="38"/>
      <c r="K187" s="39"/>
      <c r="L187" s="39"/>
      <c r="M187" s="39"/>
      <c r="N187" s="40"/>
      <c r="O187" s="42">
        <v>0</v>
      </c>
    </row>
    <row r="188" spans="2:15" ht="16">
      <c r="B188" s="39"/>
      <c r="C188" s="39"/>
      <c r="D188" s="39"/>
      <c r="E188" s="40"/>
      <c r="F188" s="41"/>
      <c r="G188" s="42">
        <v>0</v>
      </c>
      <c r="I188" s="38"/>
      <c r="K188" s="39"/>
      <c r="L188" s="39"/>
      <c r="M188" s="39"/>
      <c r="N188" s="40"/>
      <c r="O188" s="42">
        <v>0</v>
      </c>
    </row>
    <row r="189" spans="2:15" ht="16">
      <c r="B189" s="39"/>
      <c r="C189" s="39"/>
      <c r="D189" s="39"/>
      <c r="E189" s="40"/>
      <c r="F189" s="41"/>
      <c r="G189" s="42">
        <v>0</v>
      </c>
      <c r="I189" s="38"/>
      <c r="K189" s="39"/>
      <c r="L189" s="39"/>
      <c r="M189" s="39"/>
      <c r="N189" s="40"/>
      <c r="O189" s="42">
        <v>0</v>
      </c>
    </row>
    <row r="190" spans="2:15" ht="16">
      <c r="B190" s="39"/>
      <c r="C190" s="39"/>
      <c r="D190" s="39"/>
      <c r="E190" s="40"/>
      <c r="F190" s="41"/>
      <c r="G190" s="42">
        <v>0</v>
      </c>
      <c r="I190" s="38"/>
      <c r="K190" s="39"/>
      <c r="L190" s="39"/>
      <c r="M190" s="39"/>
      <c r="N190" s="40"/>
      <c r="O190" s="42">
        <v>0</v>
      </c>
    </row>
    <row r="191" spans="2:15" ht="16">
      <c r="B191" s="39"/>
      <c r="C191" s="39"/>
      <c r="D191" s="39"/>
      <c r="E191" s="40"/>
      <c r="F191" s="41"/>
      <c r="G191" s="42">
        <v>0</v>
      </c>
      <c r="I191" s="38"/>
      <c r="K191" s="39"/>
      <c r="L191" s="39"/>
      <c r="M191" s="39"/>
      <c r="N191" s="40"/>
      <c r="O191" s="42">
        <v>0</v>
      </c>
    </row>
    <row r="192" spans="2:15" ht="16">
      <c r="B192" s="39"/>
      <c r="C192" s="39"/>
      <c r="D192" s="39"/>
      <c r="E192" s="40"/>
      <c r="F192" s="41"/>
      <c r="G192" s="42">
        <v>0</v>
      </c>
      <c r="I192" s="38"/>
      <c r="K192" s="39"/>
      <c r="L192" s="39"/>
      <c r="M192" s="39"/>
      <c r="N192" s="40"/>
      <c r="O192" s="42">
        <v>0</v>
      </c>
    </row>
    <row r="193" spans="2:15" ht="16">
      <c r="B193" s="39"/>
      <c r="C193" s="39"/>
      <c r="D193" s="39"/>
      <c r="E193" s="40"/>
      <c r="F193" s="41"/>
      <c r="G193" s="42">
        <v>0</v>
      </c>
      <c r="I193" s="38"/>
      <c r="K193" s="39"/>
      <c r="L193" s="39"/>
      <c r="M193" s="39"/>
      <c r="N193" s="40"/>
      <c r="O193" s="42">
        <v>0</v>
      </c>
    </row>
    <row r="194" spans="2:15" ht="16">
      <c r="B194" s="39"/>
      <c r="C194" s="39"/>
      <c r="D194" s="39"/>
      <c r="E194" s="40"/>
      <c r="F194" s="41"/>
      <c r="G194" s="42">
        <v>0</v>
      </c>
      <c r="I194" s="38"/>
      <c r="K194" s="39"/>
      <c r="L194" s="39"/>
      <c r="M194" s="39"/>
      <c r="N194" s="40"/>
      <c r="O194" s="42">
        <v>0</v>
      </c>
    </row>
    <row r="195" spans="2:15" ht="16">
      <c r="B195" s="39"/>
      <c r="C195" s="39"/>
      <c r="D195" s="39"/>
      <c r="E195" s="40"/>
      <c r="F195" s="41"/>
      <c r="G195" s="42">
        <v>0</v>
      </c>
      <c r="I195" s="38"/>
      <c r="K195" s="39"/>
      <c r="L195" s="39"/>
      <c r="M195" s="39"/>
      <c r="N195" s="40"/>
      <c r="O195" s="42">
        <v>0</v>
      </c>
    </row>
    <row r="196" spans="2:15" ht="16">
      <c r="B196" s="39"/>
      <c r="C196" s="39"/>
      <c r="D196" s="39"/>
      <c r="E196" s="40"/>
      <c r="F196" s="41"/>
      <c r="G196" s="42">
        <v>0</v>
      </c>
      <c r="I196" s="38"/>
      <c r="K196" s="39"/>
      <c r="L196" s="39"/>
      <c r="M196" s="39"/>
      <c r="N196" s="40"/>
      <c r="O196" s="42">
        <v>0</v>
      </c>
    </row>
    <row r="197" spans="2:15" ht="16">
      <c r="B197" s="39"/>
      <c r="C197" s="39"/>
      <c r="D197" s="39"/>
      <c r="E197" s="40"/>
      <c r="F197" s="41"/>
      <c r="G197" s="42">
        <v>0</v>
      </c>
      <c r="I197" s="38"/>
      <c r="K197" s="39"/>
      <c r="L197" s="39"/>
      <c r="M197" s="39"/>
      <c r="N197" s="40"/>
      <c r="O197" s="42">
        <v>0</v>
      </c>
    </row>
    <row r="198" spans="2:15" ht="16">
      <c r="B198" s="39"/>
      <c r="C198" s="39"/>
      <c r="D198" s="39"/>
      <c r="E198" s="40"/>
      <c r="F198" s="41"/>
      <c r="G198" s="42">
        <v>0</v>
      </c>
      <c r="I198" s="38"/>
      <c r="K198" s="39"/>
      <c r="L198" s="39"/>
      <c r="M198" s="39"/>
      <c r="N198" s="40"/>
      <c r="O198" s="42">
        <v>0</v>
      </c>
    </row>
    <row r="199" spans="2:15" ht="16">
      <c r="B199" s="39"/>
      <c r="C199" s="39"/>
      <c r="D199" s="39"/>
      <c r="E199" s="40"/>
      <c r="F199" s="41"/>
      <c r="G199" s="42">
        <v>0</v>
      </c>
      <c r="I199" s="38"/>
      <c r="K199" s="39"/>
      <c r="L199" s="39"/>
      <c r="M199" s="39"/>
      <c r="N199" s="40"/>
      <c r="O199" s="42">
        <v>0</v>
      </c>
    </row>
    <row r="200" spans="2:15" ht="16">
      <c r="B200" s="39"/>
      <c r="C200" s="39"/>
      <c r="D200" s="39"/>
      <c r="E200" s="40"/>
      <c r="F200" s="41"/>
      <c r="G200" s="42">
        <v>0</v>
      </c>
      <c r="I200" s="38"/>
      <c r="K200" s="39"/>
      <c r="L200" s="39"/>
      <c r="M200" s="39"/>
      <c r="N200" s="40"/>
      <c r="O200" s="42">
        <v>0</v>
      </c>
    </row>
    <row r="201" spans="2:15" ht="16">
      <c r="B201" s="39"/>
      <c r="C201" s="39"/>
      <c r="D201" s="39"/>
      <c r="E201" s="40"/>
      <c r="F201" s="41"/>
      <c r="G201" s="42">
        <v>0</v>
      </c>
      <c r="I201" s="38"/>
      <c r="K201" s="39"/>
      <c r="L201" s="39"/>
      <c r="M201" s="39"/>
      <c r="N201" s="40"/>
      <c r="O201" s="42"/>
    </row>
    <row r="202" spans="2:15" ht="16">
      <c r="B202" s="39" t="s">
        <v>1</v>
      </c>
      <c r="C202" s="39"/>
      <c r="D202" s="39"/>
      <c r="E202" s="40"/>
      <c r="F202" s="43"/>
      <c r="G202" s="44">
        <f>SUBTOTAL(109,Table152346[Cost])</f>
        <v>0</v>
      </c>
      <c r="I202" s="38"/>
      <c r="K202" s="39" t="s">
        <v>1</v>
      </c>
      <c r="L202" s="39"/>
      <c r="M202" s="39"/>
      <c r="N202" s="40"/>
      <c r="O202" s="44">
        <f>SUBTOTAL(109,Table18126468[Amount])</f>
        <v>0</v>
      </c>
    </row>
    <row r="203" spans="2:15">
      <c r="I203" s="38"/>
    </row>
    <row r="204" spans="2:15">
      <c r="I204" s="38"/>
    </row>
    <row r="205" spans="2:15">
      <c r="I205" s="38"/>
    </row>
    <row r="206" spans="2:15" ht="19">
      <c r="B206" s="11"/>
      <c r="C206" s="8"/>
      <c r="D206" s="8"/>
      <c r="E206" s="8"/>
      <c r="F206" s="8"/>
      <c r="I206" s="38"/>
    </row>
    <row r="207" spans="2:15" ht="19">
      <c r="B207" s="11"/>
      <c r="C207" s="8"/>
      <c r="D207" s="8"/>
      <c r="E207" s="8"/>
      <c r="F207" s="8"/>
      <c r="I207" s="38"/>
    </row>
    <row r="208" spans="2:15" ht="19">
      <c r="B208" s="11"/>
      <c r="C208" s="8"/>
      <c r="D208" s="8"/>
      <c r="E208" s="8"/>
      <c r="F208" s="8"/>
      <c r="I208" s="38"/>
    </row>
    <row r="209" spans="2:15" ht="16">
      <c r="B209" s="39"/>
      <c r="C209" s="39"/>
      <c r="D209" s="39"/>
      <c r="E209" s="40"/>
      <c r="F209" s="41"/>
      <c r="G209" s="42"/>
      <c r="I209" s="38"/>
    </row>
    <row r="210" spans="2:15" ht="19">
      <c r="B210" s="11" t="s">
        <v>35</v>
      </c>
      <c r="C210" s="8"/>
      <c r="D210" s="8"/>
      <c r="E210" s="8"/>
      <c r="F210" s="8"/>
      <c r="I210" s="38"/>
      <c r="K210" s="11" t="s">
        <v>35</v>
      </c>
      <c r="L210" s="8"/>
      <c r="M210" s="8"/>
      <c r="N210" s="8"/>
      <c r="O210" s="8"/>
    </row>
    <row r="211" spans="2:15" ht="18">
      <c r="B211" s="46" t="s">
        <v>4</v>
      </c>
      <c r="C211" s="46" t="s">
        <v>8</v>
      </c>
      <c r="D211" s="49" t="s">
        <v>3</v>
      </c>
      <c r="E211" s="50" t="s">
        <v>6</v>
      </c>
      <c r="F211" s="47" t="s">
        <v>7</v>
      </c>
      <c r="G211" s="48" t="s">
        <v>5</v>
      </c>
      <c r="I211" s="38"/>
      <c r="K211" s="46" t="s">
        <v>4</v>
      </c>
      <c r="L211" s="46" t="s">
        <v>8</v>
      </c>
      <c r="M211" s="49" t="s">
        <v>3</v>
      </c>
      <c r="N211" s="50" t="s">
        <v>6</v>
      </c>
      <c r="O211" s="48" t="s">
        <v>10</v>
      </c>
    </row>
    <row r="212" spans="2:15" ht="16">
      <c r="B212" s="39"/>
      <c r="C212" s="39"/>
      <c r="D212" s="39"/>
      <c r="E212" s="40"/>
      <c r="F212" s="41"/>
      <c r="G212" s="42">
        <v>0</v>
      </c>
      <c r="I212" s="38"/>
      <c r="K212" s="39"/>
      <c r="L212" s="39"/>
      <c r="M212" s="39"/>
      <c r="N212" s="40"/>
      <c r="O212" s="42">
        <v>0</v>
      </c>
    </row>
    <row r="213" spans="2:15" ht="16">
      <c r="B213" s="39"/>
      <c r="C213" s="39"/>
      <c r="D213" s="39"/>
      <c r="E213" s="40"/>
      <c r="F213" s="41"/>
      <c r="G213" s="42">
        <v>0</v>
      </c>
      <c r="I213" s="38"/>
      <c r="K213" s="39"/>
      <c r="L213" s="39"/>
      <c r="M213" s="39"/>
      <c r="N213" s="40"/>
      <c r="O213" s="42">
        <v>0</v>
      </c>
    </row>
    <row r="214" spans="2:15" ht="16">
      <c r="B214" s="39"/>
      <c r="C214" s="39"/>
      <c r="D214" s="39"/>
      <c r="E214" s="40"/>
      <c r="F214" s="41"/>
      <c r="G214" s="42">
        <v>0</v>
      </c>
      <c r="I214" s="38"/>
      <c r="K214" s="39"/>
      <c r="L214" s="39"/>
      <c r="M214" s="39"/>
      <c r="N214" s="40"/>
      <c r="O214" s="42">
        <v>0</v>
      </c>
    </row>
    <row r="215" spans="2:15" ht="16">
      <c r="B215" s="39"/>
      <c r="C215" s="39"/>
      <c r="D215" s="39"/>
      <c r="E215" s="40"/>
      <c r="F215" s="41"/>
      <c r="G215" s="42">
        <v>0</v>
      </c>
      <c r="I215" s="38"/>
      <c r="K215" s="39"/>
      <c r="L215" s="39"/>
      <c r="M215" s="39"/>
      <c r="N215" s="40"/>
      <c r="O215" s="42">
        <v>0</v>
      </c>
    </row>
    <row r="216" spans="2:15" ht="16">
      <c r="B216" s="39"/>
      <c r="C216" s="39"/>
      <c r="D216" s="39"/>
      <c r="E216" s="40"/>
      <c r="F216" s="41"/>
      <c r="G216" s="42">
        <v>0</v>
      </c>
      <c r="I216" s="38"/>
      <c r="K216" s="39"/>
      <c r="L216" s="39"/>
      <c r="M216" s="39"/>
      <c r="N216" s="40"/>
      <c r="O216" s="42">
        <v>0</v>
      </c>
    </row>
    <row r="217" spans="2:15" ht="16">
      <c r="B217" s="39"/>
      <c r="C217" s="39"/>
      <c r="D217" s="39"/>
      <c r="E217" s="40"/>
      <c r="F217" s="41"/>
      <c r="G217" s="42">
        <v>0</v>
      </c>
      <c r="I217" s="38"/>
      <c r="K217" s="39"/>
      <c r="L217" s="39"/>
      <c r="M217" s="39"/>
      <c r="N217" s="40"/>
      <c r="O217" s="42">
        <v>0</v>
      </c>
    </row>
    <row r="218" spans="2:15" ht="16">
      <c r="B218" s="39"/>
      <c r="C218" s="39"/>
      <c r="D218" s="39"/>
      <c r="E218" s="40"/>
      <c r="F218" s="41"/>
      <c r="G218" s="42">
        <v>0</v>
      </c>
      <c r="I218" s="38"/>
      <c r="K218" s="39"/>
      <c r="L218" s="39"/>
      <c r="M218" s="39"/>
      <c r="N218" s="40"/>
      <c r="O218" s="42">
        <v>0</v>
      </c>
    </row>
    <row r="219" spans="2:15" ht="16">
      <c r="B219" s="39"/>
      <c r="C219" s="39"/>
      <c r="D219" s="39"/>
      <c r="E219" s="40"/>
      <c r="F219" s="41"/>
      <c r="G219" s="42">
        <v>0</v>
      </c>
      <c r="I219" s="38"/>
      <c r="K219" s="39"/>
      <c r="L219" s="39"/>
      <c r="M219" s="39"/>
      <c r="N219" s="40"/>
      <c r="O219" s="42">
        <v>0</v>
      </c>
    </row>
    <row r="220" spans="2:15" ht="16">
      <c r="B220" s="39"/>
      <c r="C220" s="39"/>
      <c r="D220" s="39"/>
      <c r="E220" s="40"/>
      <c r="F220" s="41"/>
      <c r="G220" s="42">
        <v>0</v>
      </c>
      <c r="I220" s="38"/>
      <c r="K220" s="39"/>
      <c r="L220" s="39"/>
      <c r="M220" s="39"/>
      <c r="N220" s="40"/>
      <c r="O220" s="42">
        <v>0</v>
      </c>
    </row>
    <row r="221" spans="2:15" ht="16">
      <c r="B221" s="39"/>
      <c r="C221" s="39"/>
      <c r="D221" s="39"/>
      <c r="E221" s="40"/>
      <c r="F221" s="41"/>
      <c r="G221" s="42">
        <v>0</v>
      </c>
      <c r="I221" s="38"/>
      <c r="K221" s="39"/>
      <c r="L221" s="39"/>
      <c r="M221" s="39"/>
      <c r="N221" s="40"/>
      <c r="O221" s="42">
        <v>0</v>
      </c>
    </row>
    <row r="222" spans="2:15" ht="16">
      <c r="B222" s="39"/>
      <c r="C222" s="39"/>
      <c r="D222" s="39"/>
      <c r="E222" s="40"/>
      <c r="F222" s="41"/>
      <c r="G222" s="42">
        <v>0</v>
      </c>
      <c r="I222" s="38"/>
      <c r="K222" s="39"/>
      <c r="L222" s="39"/>
      <c r="M222" s="39"/>
      <c r="N222" s="40"/>
      <c r="O222" s="42">
        <v>0</v>
      </c>
    </row>
    <row r="223" spans="2:15" ht="16">
      <c r="B223" s="39"/>
      <c r="C223" s="39"/>
      <c r="D223" s="39"/>
      <c r="E223" s="40"/>
      <c r="F223" s="41"/>
      <c r="G223" s="42">
        <v>0</v>
      </c>
      <c r="I223" s="38"/>
      <c r="K223" s="39"/>
      <c r="L223" s="39"/>
      <c r="M223" s="39"/>
      <c r="N223" s="40"/>
      <c r="O223" s="42">
        <v>0</v>
      </c>
    </row>
    <row r="224" spans="2:15" ht="16">
      <c r="B224" s="39"/>
      <c r="C224" s="39"/>
      <c r="D224" s="39"/>
      <c r="E224" s="40"/>
      <c r="F224" s="41"/>
      <c r="G224" s="42">
        <v>0</v>
      </c>
      <c r="I224" s="38"/>
      <c r="K224" s="39"/>
      <c r="L224" s="39"/>
      <c r="M224" s="39"/>
      <c r="N224" s="40"/>
      <c r="O224" s="42">
        <v>0</v>
      </c>
    </row>
    <row r="225" spans="2:15" ht="16">
      <c r="B225" s="39"/>
      <c r="C225" s="39"/>
      <c r="D225" s="39"/>
      <c r="E225" s="40"/>
      <c r="F225" s="41"/>
      <c r="G225" s="42">
        <v>0</v>
      </c>
      <c r="I225" s="38"/>
      <c r="K225" s="39"/>
      <c r="L225" s="39"/>
      <c r="M225" s="39"/>
      <c r="N225" s="40"/>
      <c r="O225" s="42">
        <v>0</v>
      </c>
    </row>
    <row r="226" spans="2:15" ht="16">
      <c r="B226" s="39"/>
      <c r="C226" s="39"/>
      <c r="D226" s="39"/>
      <c r="E226" s="40"/>
      <c r="F226" s="41"/>
      <c r="G226" s="42">
        <v>0</v>
      </c>
      <c r="I226" s="38"/>
      <c r="K226" s="39"/>
      <c r="L226" s="39"/>
      <c r="M226" s="39"/>
      <c r="N226" s="40"/>
      <c r="O226" s="42"/>
    </row>
    <row r="227" spans="2:15" ht="16">
      <c r="B227" s="39" t="s">
        <v>1</v>
      </c>
      <c r="C227" s="39"/>
      <c r="D227" s="39"/>
      <c r="E227" s="40"/>
      <c r="F227" s="43"/>
      <c r="G227" s="44">
        <f>SUBTOTAL(109,Table152347[Cost])</f>
        <v>0</v>
      </c>
      <c r="I227" s="38"/>
      <c r="K227" s="39" t="s">
        <v>1</v>
      </c>
      <c r="L227" s="39"/>
      <c r="M227" s="39"/>
      <c r="N227" s="40"/>
      <c r="O227" s="44">
        <f>SUBTOTAL(109,Table18126469[Amount])</f>
        <v>0</v>
      </c>
    </row>
    <row r="228" spans="2:15">
      <c r="I228" s="38"/>
    </row>
    <row r="229" spans="2:15">
      <c r="I229" s="38"/>
    </row>
    <row r="230" spans="2:15">
      <c r="I230" s="38"/>
    </row>
    <row r="231" spans="2:15">
      <c r="I231" s="38"/>
    </row>
    <row r="232" spans="2:15">
      <c r="I232" s="38"/>
    </row>
    <row r="233" spans="2:15">
      <c r="I233" s="38"/>
    </row>
    <row r="234" spans="2:15" ht="19">
      <c r="B234" s="11"/>
      <c r="C234" s="8"/>
      <c r="D234" s="8"/>
      <c r="E234" s="8"/>
      <c r="F234" s="8"/>
      <c r="I234" s="38"/>
    </row>
    <row r="235" spans="2:15" ht="19">
      <c r="B235" s="11" t="s">
        <v>36</v>
      </c>
      <c r="C235" s="8"/>
      <c r="D235" s="8"/>
      <c r="E235" s="8"/>
      <c r="F235" s="8"/>
      <c r="I235" s="38"/>
      <c r="K235" s="11" t="s">
        <v>36</v>
      </c>
      <c r="L235" s="8"/>
      <c r="M235" s="8"/>
      <c r="N235" s="8"/>
      <c r="O235" s="8"/>
    </row>
    <row r="236" spans="2:15" ht="18">
      <c r="B236" s="46" t="s">
        <v>4</v>
      </c>
      <c r="C236" s="46" t="s">
        <v>8</v>
      </c>
      <c r="D236" s="49" t="s">
        <v>3</v>
      </c>
      <c r="E236" s="50" t="s">
        <v>6</v>
      </c>
      <c r="F236" s="47" t="s">
        <v>7</v>
      </c>
      <c r="G236" s="48" t="s">
        <v>5</v>
      </c>
      <c r="I236" s="38"/>
      <c r="K236" s="46" t="s">
        <v>4</v>
      </c>
      <c r="L236" s="46" t="s">
        <v>8</v>
      </c>
      <c r="M236" s="49" t="s">
        <v>3</v>
      </c>
      <c r="N236" s="50" t="s">
        <v>6</v>
      </c>
      <c r="O236" s="48" t="s">
        <v>10</v>
      </c>
    </row>
    <row r="237" spans="2:15" ht="16">
      <c r="B237" s="39"/>
      <c r="C237" s="39"/>
      <c r="D237" s="39"/>
      <c r="E237" s="40"/>
      <c r="F237" s="41"/>
      <c r="G237" s="42">
        <v>0</v>
      </c>
      <c r="I237" s="38"/>
      <c r="K237" s="39"/>
      <c r="L237" s="39"/>
      <c r="M237" s="39"/>
      <c r="N237" s="40"/>
      <c r="O237" s="42">
        <v>0</v>
      </c>
    </row>
    <row r="238" spans="2:15" ht="16">
      <c r="B238" s="39"/>
      <c r="C238" s="39"/>
      <c r="D238" s="39"/>
      <c r="E238" s="40"/>
      <c r="F238" s="41"/>
      <c r="G238" s="42">
        <v>0</v>
      </c>
      <c r="I238" s="38"/>
      <c r="K238" s="39"/>
      <c r="L238" s="39"/>
      <c r="M238" s="39"/>
      <c r="N238" s="40"/>
      <c r="O238" s="42">
        <v>0</v>
      </c>
    </row>
    <row r="239" spans="2:15" ht="16">
      <c r="B239" s="39"/>
      <c r="C239" s="39"/>
      <c r="D239" s="39"/>
      <c r="E239" s="40"/>
      <c r="F239" s="41"/>
      <c r="G239" s="42">
        <v>0</v>
      </c>
      <c r="I239" s="38"/>
      <c r="K239" s="39"/>
      <c r="L239" s="39"/>
      <c r="M239" s="39"/>
      <c r="N239" s="40"/>
      <c r="O239" s="42">
        <v>0</v>
      </c>
    </row>
    <row r="240" spans="2:15" ht="16">
      <c r="B240" s="39"/>
      <c r="C240" s="39"/>
      <c r="D240" s="39"/>
      <c r="E240" s="40"/>
      <c r="F240" s="41"/>
      <c r="G240" s="42">
        <v>0</v>
      </c>
      <c r="I240" s="38"/>
      <c r="K240" s="39"/>
      <c r="L240" s="39"/>
      <c r="M240" s="39"/>
      <c r="N240" s="40"/>
      <c r="O240" s="42">
        <v>0</v>
      </c>
    </row>
    <row r="241" spans="2:15" ht="16">
      <c r="B241" s="39"/>
      <c r="C241" s="39"/>
      <c r="D241" s="39"/>
      <c r="E241" s="40"/>
      <c r="F241" s="41"/>
      <c r="G241" s="42">
        <v>0</v>
      </c>
      <c r="I241" s="38"/>
      <c r="K241" s="39"/>
      <c r="L241" s="39"/>
      <c r="M241" s="39"/>
      <c r="N241" s="40"/>
      <c r="O241" s="42">
        <v>0</v>
      </c>
    </row>
    <row r="242" spans="2:15" ht="16">
      <c r="B242" s="39"/>
      <c r="C242" s="39"/>
      <c r="D242" s="39"/>
      <c r="E242" s="40"/>
      <c r="F242" s="41"/>
      <c r="G242" s="42">
        <v>0</v>
      </c>
      <c r="I242" s="38"/>
      <c r="K242" s="39"/>
      <c r="L242" s="39"/>
      <c r="M242" s="39"/>
      <c r="N242" s="40"/>
      <c r="O242" s="42">
        <v>0</v>
      </c>
    </row>
    <row r="243" spans="2:15" ht="16">
      <c r="B243" s="39"/>
      <c r="C243" s="39"/>
      <c r="D243" s="39"/>
      <c r="E243" s="40"/>
      <c r="F243" s="41"/>
      <c r="G243" s="42">
        <v>0</v>
      </c>
      <c r="I243" s="38"/>
      <c r="K243" s="39"/>
      <c r="L243" s="39"/>
      <c r="M243" s="39"/>
      <c r="N243" s="40"/>
      <c r="O243" s="42">
        <v>0</v>
      </c>
    </row>
    <row r="244" spans="2:15" ht="16">
      <c r="B244" s="39"/>
      <c r="C244" s="39"/>
      <c r="D244" s="39"/>
      <c r="E244" s="40"/>
      <c r="F244" s="41"/>
      <c r="G244" s="42">
        <v>0</v>
      </c>
      <c r="I244" s="38"/>
      <c r="K244" s="39"/>
      <c r="L244" s="39"/>
      <c r="M244" s="39"/>
      <c r="N244" s="40"/>
      <c r="O244" s="42">
        <v>0</v>
      </c>
    </row>
    <row r="245" spans="2:15" ht="16">
      <c r="B245" s="39"/>
      <c r="C245" s="39"/>
      <c r="D245" s="39"/>
      <c r="E245" s="40"/>
      <c r="F245" s="41"/>
      <c r="G245" s="42">
        <v>0</v>
      </c>
      <c r="I245" s="38"/>
      <c r="K245" s="39"/>
      <c r="L245" s="39"/>
      <c r="M245" s="39"/>
      <c r="N245" s="40"/>
      <c r="O245" s="42">
        <v>0</v>
      </c>
    </row>
    <row r="246" spans="2:15" ht="16">
      <c r="B246" s="39"/>
      <c r="C246" s="39"/>
      <c r="D246" s="39"/>
      <c r="E246" s="40"/>
      <c r="F246" s="41"/>
      <c r="G246" s="42">
        <v>0</v>
      </c>
      <c r="I246" s="38"/>
      <c r="K246" s="39"/>
      <c r="L246" s="39"/>
      <c r="M246" s="39"/>
      <c r="N246" s="40"/>
      <c r="O246" s="42">
        <v>0</v>
      </c>
    </row>
    <row r="247" spans="2:15" ht="16">
      <c r="B247" s="39"/>
      <c r="C247" s="39"/>
      <c r="D247" s="39"/>
      <c r="E247" s="40"/>
      <c r="F247" s="41"/>
      <c r="G247" s="42">
        <v>0</v>
      </c>
      <c r="I247" s="38"/>
      <c r="K247" s="39"/>
      <c r="L247" s="39"/>
      <c r="M247" s="39"/>
      <c r="N247" s="40"/>
      <c r="O247" s="42">
        <v>0</v>
      </c>
    </row>
    <row r="248" spans="2:15" ht="16">
      <c r="B248" s="39"/>
      <c r="C248" s="39"/>
      <c r="D248" s="39"/>
      <c r="E248" s="40"/>
      <c r="F248" s="41"/>
      <c r="G248" s="42">
        <v>0</v>
      </c>
      <c r="I248" s="38"/>
      <c r="K248" s="39"/>
      <c r="L248" s="39"/>
      <c r="M248" s="39"/>
      <c r="N248" s="40"/>
      <c r="O248" s="42">
        <v>0</v>
      </c>
    </row>
    <row r="249" spans="2:15" ht="16">
      <c r="B249" s="39"/>
      <c r="C249" s="39"/>
      <c r="D249" s="39"/>
      <c r="E249" s="40"/>
      <c r="F249" s="41"/>
      <c r="G249" s="42">
        <v>0</v>
      </c>
      <c r="I249" s="38"/>
      <c r="K249" s="39"/>
      <c r="L249" s="39"/>
      <c r="M249" s="39"/>
      <c r="N249" s="40"/>
      <c r="O249" s="42">
        <v>0</v>
      </c>
    </row>
    <row r="250" spans="2:15" ht="16">
      <c r="B250" s="39"/>
      <c r="C250" s="39"/>
      <c r="D250" s="39"/>
      <c r="E250" s="40"/>
      <c r="F250" s="41"/>
      <c r="G250" s="42">
        <v>0</v>
      </c>
      <c r="I250" s="38"/>
      <c r="K250" s="39"/>
      <c r="L250" s="39"/>
      <c r="M250" s="39"/>
      <c r="N250" s="40"/>
      <c r="O250" s="42">
        <v>0</v>
      </c>
    </row>
    <row r="251" spans="2:15" ht="16">
      <c r="B251" s="39"/>
      <c r="C251" s="39"/>
      <c r="D251" s="39"/>
      <c r="E251" s="40"/>
      <c r="F251" s="41"/>
      <c r="G251" s="42">
        <v>0</v>
      </c>
      <c r="I251" s="38"/>
      <c r="K251" s="39"/>
      <c r="L251" s="39"/>
      <c r="M251" s="39"/>
      <c r="N251" s="40"/>
      <c r="O251" s="42"/>
    </row>
    <row r="252" spans="2:15" ht="16">
      <c r="B252" s="39" t="s">
        <v>1</v>
      </c>
      <c r="C252" s="39"/>
      <c r="D252" s="39"/>
      <c r="E252" s="40"/>
      <c r="F252" s="43"/>
      <c r="G252" s="44">
        <f>SUBTOTAL(109,Table152348[Cost])</f>
        <v>0</v>
      </c>
      <c r="I252" s="38"/>
      <c r="K252" s="39" t="s">
        <v>1</v>
      </c>
      <c r="L252" s="39"/>
      <c r="M252" s="39"/>
      <c r="N252" s="40"/>
      <c r="O252" s="44">
        <f>SUBTOTAL(109,Table18126470[Amount])</f>
        <v>0</v>
      </c>
    </row>
    <row r="253" spans="2:15" ht="16">
      <c r="B253" s="39"/>
      <c r="C253" s="39"/>
      <c r="D253" s="39"/>
      <c r="E253" s="40"/>
      <c r="F253" s="41"/>
      <c r="G253" s="42"/>
      <c r="I253" s="38"/>
    </row>
    <row r="254" spans="2:15" ht="16">
      <c r="B254" s="39"/>
      <c r="C254" s="39"/>
      <c r="D254" s="39"/>
      <c r="E254" s="40"/>
      <c r="F254" s="41"/>
      <c r="G254" s="42"/>
      <c r="I254" s="38"/>
    </row>
    <row r="255" spans="2:15" ht="16">
      <c r="B255" s="39"/>
      <c r="C255" s="39"/>
      <c r="D255" s="39"/>
      <c r="E255" s="40"/>
      <c r="F255" s="43"/>
      <c r="G255" s="44"/>
      <c r="I255" s="38"/>
    </row>
    <row r="256" spans="2:15">
      <c r="I256" s="38"/>
    </row>
    <row r="257" spans="2:15">
      <c r="I257" s="38"/>
    </row>
    <row r="258" spans="2:15">
      <c r="I258" s="38"/>
    </row>
    <row r="259" spans="2:15">
      <c r="I259" s="38"/>
    </row>
    <row r="260" spans="2:15" ht="19">
      <c r="B260" s="11" t="s">
        <v>37</v>
      </c>
      <c r="C260" s="8"/>
      <c r="D260" s="8"/>
      <c r="E260" s="8"/>
      <c r="F260" s="8"/>
      <c r="I260" s="38"/>
      <c r="K260" s="11" t="s">
        <v>37</v>
      </c>
      <c r="L260" s="8"/>
      <c r="M260" s="8"/>
      <c r="N260" s="8"/>
      <c r="O260" s="8"/>
    </row>
    <row r="261" spans="2:15" ht="18">
      <c r="B261" s="46" t="s">
        <v>4</v>
      </c>
      <c r="C261" s="46" t="s">
        <v>8</v>
      </c>
      <c r="D261" s="49" t="s">
        <v>3</v>
      </c>
      <c r="E261" s="50" t="s">
        <v>6</v>
      </c>
      <c r="F261" s="47" t="s">
        <v>7</v>
      </c>
      <c r="G261" s="48" t="s">
        <v>5</v>
      </c>
      <c r="I261" s="38"/>
      <c r="K261" s="46" t="s">
        <v>4</v>
      </c>
      <c r="L261" s="46" t="s">
        <v>8</v>
      </c>
      <c r="M261" s="49" t="s">
        <v>3</v>
      </c>
      <c r="N261" s="50" t="s">
        <v>6</v>
      </c>
      <c r="O261" s="48" t="s">
        <v>10</v>
      </c>
    </row>
    <row r="262" spans="2:15" ht="16">
      <c r="B262" s="39"/>
      <c r="C262" s="39"/>
      <c r="D262" s="39"/>
      <c r="E262" s="40"/>
      <c r="F262" s="41"/>
      <c r="G262" s="42">
        <v>0</v>
      </c>
      <c r="I262" s="38"/>
      <c r="K262" s="39"/>
      <c r="L262" s="39"/>
      <c r="M262" s="39"/>
      <c r="N262" s="40"/>
      <c r="O262" s="42">
        <v>0</v>
      </c>
    </row>
    <row r="263" spans="2:15" ht="16">
      <c r="B263" s="39"/>
      <c r="C263" s="39"/>
      <c r="D263" s="39"/>
      <c r="E263" s="40"/>
      <c r="F263" s="41"/>
      <c r="G263" s="42">
        <v>0</v>
      </c>
      <c r="I263" s="38"/>
      <c r="K263" s="39"/>
      <c r="L263" s="39"/>
      <c r="M263" s="39"/>
      <c r="N263" s="40"/>
      <c r="O263" s="42">
        <v>0</v>
      </c>
    </row>
    <row r="264" spans="2:15" ht="16">
      <c r="B264" s="39"/>
      <c r="C264" s="39"/>
      <c r="D264" s="39"/>
      <c r="E264" s="40"/>
      <c r="F264" s="41"/>
      <c r="G264" s="42">
        <v>0</v>
      </c>
      <c r="I264" s="38"/>
      <c r="K264" s="39"/>
      <c r="L264" s="39"/>
      <c r="M264" s="39"/>
      <c r="N264" s="40"/>
      <c r="O264" s="42">
        <v>0</v>
      </c>
    </row>
    <row r="265" spans="2:15" ht="16">
      <c r="B265" s="39"/>
      <c r="C265" s="39"/>
      <c r="D265" s="39"/>
      <c r="E265" s="40"/>
      <c r="F265" s="41"/>
      <c r="G265" s="42">
        <v>0</v>
      </c>
      <c r="I265" s="38"/>
      <c r="K265" s="39"/>
      <c r="L265" s="39"/>
      <c r="M265" s="39"/>
      <c r="N265" s="40"/>
      <c r="O265" s="42">
        <v>0</v>
      </c>
    </row>
    <row r="266" spans="2:15" ht="16">
      <c r="B266" s="39"/>
      <c r="C266" s="39"/>
      <c r="D266" s="39"/>
      <c r="E266" s="40"/>
      <c r="F266" s="41"/>
      <c r="G266" s="42">
        <v>0</v>
      </c>
      <c r="I266" s="38"/>
      <c r="K266" s="39"/>
      <c r="L266" s="39"/>
      <c r="M266" s="39"/>
      <c r="N266" s="40"/>
      <c r="O266" s="42">
        <v>0</v>
      </c>
    </row>
    <row r="267" spans="2:15" ht="16">
      <c r="B267" s="39"/>
      <c r="C267" s="39"/>
      <c r="D267" s="39"/>
      <c r="E267" s="40"/>
      <c r="F267" s="41"/>
      <c r="G267" s="42">
        <v>0</v>
      </c>
      <c r="I267" s="38"/>
      <c r="K267" s="39"/>
      <c r="L267" s="39"/>
      <c r="M267" s="39"/>
      <c r="N267" s="40"/>
      <c r="O267" s="42">
        <v>0</v>
      </c>
    </row>
    <row r="268" spans="2:15" ht="16">
      <c r="B268" s="39"/>
      <c r="C268" s="39"/>
      <c r="D268" s="39"/>
      <c r="E268" s="40"/>
      <c r="F268" s="41"/>
      <c r="G268" s="42">
        <v>0</v>
      </c>
      <c r="I268" s="38"/>
      <c r="K268" s="39"/>
      <c r="L268" s="39"/>
      <c r="M268" s="39"/>
      <c r="N268" s="40"/>
      <c r="O268" s="42">
        <v>0</v>
      </c>
    </row>
    <row r="269" spans="2:15" ht="16">
      <c r="B269" s="39"/>
      <c r="C269" s="39"/>
      <c r="D269" s="39"/>
      <c r="E269" s="40"/>
      <c r="F269" s="41"/>
      <c r="G269" s="42">
        <v>0</v>
      </c>
      <c r="I269" s="38"/>
      <c r="K269" s="39"/>
      <c r="L269" s="39"/>
      <c r="M269" s="39"/>
      <c r="N269" s="40"/>
      <c r="O269" s="42">
        <v>0</v>
      </c>
    </row>
    <row r="270" spans="2:15" ht="16">
      <c r="B270" s="39"/>
      <c r="C270" s="39"/>
      <c r="D270" s="39"/>
      <c r="E270" s="40"/>
      <c r="F270" s="41"/>
      <c r="G270" s="42">
        <v>0</v>
      </c>
      <c r="I270" s="38"/>
      <c r="K270" s="39"/>
      <c r="L270" s="39"/>
      <c r="M270" s="39"/>
      <c r="N270" s="40"/>
      <c r="O270" s="42">
        <v>0</v>
      </c>
    </row>
    <row r="271" spans="2:15" ht="16">
      <c r="B271" s="39"/>
      <c r="C271" s="39"/>
      <c r="D271" s="39"/>
      <c r="E271" s="40"/>
      <c r="F271" s="41"/>
      <c r="G271" s="42">
        <v>0</v>
      </c>
      <c r="I271" s="38"/>
      <c r="K271" s="39"/>
      <c r="L271" s="39"/>
      <c r="M271" s="39"/>
      <c r="N271" s="40"/>
      <c r="O271" s="42">
        <v>0</v>
      </c>
    </row>
    <row r="272" spans="2:15" ht="16">
      <c r="B272" s="39"/>
      <c r="C272" s="39"/>
      <c r="D272" s="39"/>
      <c r="E272" s="40"/>
      <c r="F272" s="41"/>
      <c r="G272" s="42">
        <v>0</v>
      </c>
      <c r="I272" s="38"/>
      <c r="K272" s="39"/>
      <c r="L272" s="39"/>
      <c r="M272" s="39"/>
      <c r="N272" s="40"/>
      <c r="O272" s="42">
        <v>0</v>
      </c>
    </row>
    <row r="273" spans="2:15" ht="16">
      <c r="B273" s="39"/>
      <c r="C273" s="39"/>
      <c r="D273" s="39"/>
      <c r="E273" s="40"/>
      <c r="F273" s="41"/>
      <c r="G273" s="42">
        <v>0</v>
      </c>
      <c r="I273" s="38"/>
      <c r="K273" s="39"/>
      <c r="L273" s="39"/>
      <c r="M273" s="39"/>
      <c r="N273" s="40"/>
      <c r="O273" s="42">
        <v>0</v>
      </c>
    </row>
    <row r="274" spans="2:15" ht="16">
      <c r="B274" s="39"/>
      <c r="C274" s="39"/>
      <c r="D274" s="39"/>
      <c r="E274" s="40"/>
      <c r="F274" s="41"/>
      <c r="G274" s="42">
        <v>0</v>
      </c>
      <c r="I274" s="38"/>
      <c r="K274" s="39"/>
      <c r="L274" s="39"/>
      <c r="M274" s="39"/>
      <c r="N274" s="40"/>
      <c r="O274" s="42">
        <v>0</v>
      </c>
    </row>
    <row r="275" spans="2:15" ht="16">
      <c r="B275" s="39"/>
      <c r="C275" s="39"/>
      <c r="D275" s="39"/>
      <c r="E275" s="40"/>
      <c r="F275" s="41"/>
      <c r="G275" s="42">
        <v>0</v>
      </c>
      <c r="I275" s="38"/>
      <c r="K275" s="39"/>
      <c r="L275" s="39"/>
      <c r="M275" s="39"/>
      <c r="N275" s="40"/>
      <c r="O275" s="42">
        <v>0</v>
      </c>
    </row>
    <row r="276" spans="2:15" ht="16">
      <c r="B276" s="39"/>
      <c r="C276" s="39"/>
      <c r="D276" s="39"/>
      <c r="E276" s="40"/>
      <c r="F276" s="41"/>
      <c r="G276" s="42">
        <v>0</v>
      </c>
      <c r="I276" s="38"/>
      <c r="K276" s="39"/>
      <c r="L276" s="39"/>
      <c r="M276" s="39"/>
      <c r="N276" s="40"/>
      <c r="O276" s="42"/>
    </row>
    <row r="277" spans="2:15" ht="16">
      <c r="B277" s="39" t="s">
        <v>1</v>
      </c>
      <c r="C277" s="39"/>
      <c r="D277" s="39"/>
      <c r="E277" s="40"/>
      <c r="F277" s="43"/>
      <c r="G277" s="44">
        <f>SUBTOTAL(109,Table152349[Cost])</f>
        <v>0</v>
      </c>
      <c r="I277" s="38"/>
      <c r="K277" s="39" t="s">
        <v>1</v>
      </c>
      <c r="L277" s="39"/>
      <c r="M277" s="39"/>
      <c r="N277" s="40"/>
      <c r="O277" s="44">
        <f>SUBTOTAL(109,Table18126471[Amount])</f>
        <v>0</v>
      </c>
    </row>
    <row r="278" spans="2:15" ht="16">
      <c r="B278" s="39"/>
      <c r="C278" s="39"/>
      <c r="D278" s="39"/>
      <c r="E278" s="40"/>
      <c r="F278" s="41"/>
      <c r="G278" s="42"/>
      <c r="I278" s="38"/>
    </row>
    <row r="279" spans="2:15" ht="16">
      <c r="B279" s="39"/>
      <c r="C279" s="39"/>
      <c r="D279" s="39"/>
      <c r="E279" s="40"/>
      <c r="F279" s="41"/>
      <c r="G279" s="42"/>
      <c r="I279" s="38"/>
    </row>
    <row r="280" spans="2:15" ht="16">
      <c r="B280" s="39"/>
      <c r="C280" s="39"/>
      <c r="D280" s="39"/>
      <c r="E280" s="40"/>
      <c r="F280" s="41"/>
      <c r="G280" s="42"/>
      <c r="I280" s="38"/>
    </row>
    <row r="281" spans="2:15" ht="16">
      <c r="B281" s="39"/>
      <c r="C281" s="39"/>
      <c r="D281" s="39"/>
      <c r="E281" s="40"/>
      <c r="F281" s="41"/>
      <c r="G281" s="42"/>
      <c r="I281" s="38"/>
    </row>
    <row r="282" spans="2:15" ht="16">
      <c r="B282" s="39"/>
      <c r="C282" s="39"/>
      <c r="D282" s="39"/>
      <c r="E282" s="40"/>
      <c r="F282" s="41"/>
      <c r="G282" s="42"/>
      <c r="I282" s="38"/>
    </row>
    <row r="283" spans="2:15" ht="16">
      <c r="B283" s="39"/>
      <c r="C283" s="39"/>
      <c r="D283" s="39"/>
      <c r="E283" s="40"/>
      <c r="F283" s="43"/>
      <c r="G283" s="44"/>
      <c r="I283" s="38"/>
    </row>
    <row r="284" spans="2:15">
      <c r="I284" s="38"/>
    </row>
    <row r="285" spans="2:15" ht="19">
      <c r="B285" s="11" t="s">
        <v>38</v>
      </c>
      <c r="C285" s="8"/>
      <c r="D285" s="8"/>
      <c r="E285" s="8"/>
      <c r="F285" s="8"/>
      <c r="I285" s="38"/>
      <c r="K285" s="11" t="s">
        <v>38</v>
      </c>
      <c r="L285" s="8"/>
      <c r="M285" s="8"/>
      <c r="N285" s="8"/>
      <c r="O285" s="8"/>
    </row>
    <row r="286" spans="2:15" ht="18">
      <c r="B286" s="46" t="s">
        <v>4</v>
      </c>
      <c r="C286" s="46" t="s">
        <v>8</v>
      </c>
      <c r="D286" s="49" t="s">
        <v>3</v>
      </c>
      <c r="E286" s="50" t="s">
        <v>6</v>
      </c>
      <c r="F286" s="47" t="s">
        <v>7</v>
      </c>
      <c r="G286" s="48" t="s">
        <v>5</v>
      </c>
      <c r="I286" s="38"/>
      <c r="K286" s="46" t="s">
        <v>4</v>
      </c>
      <c r="L286" s="46" t="s">
        <v>8</v>
      </c>
      <c r="M286" s="49" t="s">
        <v>3</v>
      </c>
      <c r="N286" s="50" t="s">
        <v>6</v>
      </c>
      <c r="O286" s="48" t="s">
        <v>10</v>
      </c>
    </row>
    <row r="287" spans="2:15" ht="16">
      <c r="B287" s="39"/>
      <c r="C287" s="39"/>
      <c r="D287" s="39"/>
      <c r="E287" s="40"/>
      <c r="F287" s="41"/>
      <c r="G287" s="42">
        <v>0</v>
      </c>
      <c r="I287" s="38"/>
      <c r="K287" s="39"/>
      <c r="L287" s="39"/>
      <c r="M287" s="39"/>
      <c r="N287" s="40"/>
      <c r="O287" s="42">
        <v>0</v>
      </c>
    </row>
    <row r="288" spans="2:15" ht="16">
      <c r="B288" s="39"/>
      <c r="C288" s="39"/>
      <c r="D288" s="39"/>
      <c r="E288" s="40"/>
      <c r="F288" s="41"/>
      <c r="G288" s="42">
        <v>0</v>
      </c>
      <c r="I288" s="38"/>
      <c r="K288" s="39"/>
      <c r="L288" s="39"/>
      <c r="M288" s="39"/>
      <c r="N288" s="40"/>
      <c r="O288" s="42">
        <v>0</v>
      </c>
    </row>
    <row r="289" spans="2:15" ht="16">
      <c r="B289" s="39"/>
      <c r="C289" s="39"/>
      <c r="D289" s="39"/>
      <c r="E289" s="40"/>
      <c r="F289" s="41"/>
      <c r="G289" s="42">
        <v>0</v>
      </c>
      <c r="I289" s="38"/>
      <c r="K289" s="39"/>
      <c r="L289" s="39"/>
      <c r="M289" s="39"/>
      <c r="N289" s="40"/>
      <c r="O289" s="42">
        <v>0</v>
      </c>
    </row>
    <row r="290" spans="2:15" ht="16">
      <c r="B290" s="39"/>
      <c r="C290" s="39"/>
      <c r="D290" s="39"/>
      <c r="E290" s="40"/>
      <c r="F290" s="41"/>
      <c r="G290" s="42">
        <v>0</v>
      </c>
      <c r="I290" s="38"/>
      <c r="K290" s="39"/>
      <c r="L290" s="39"/>
      <c r="M290" s="39"/>
      <c r="N290" s="40"/>
      <c r="O290" s="42">
        <v>0</v>
      </c>
    </row>
    <row r="291" spans="2:15" ht="16">
      <c r="B291" s="39"/>
      <c r="C291" s="39"/>
      <c r="D291" s="39"/>
      <c r="E291" s="40"/>
      <c r="F291" s="41"/>
      <c r="G291" s="42">
        <v>0</v>
      </c>
      <c r="I291" s="38"/>
      <c r="K291" s="39"/>
      <c r="L291" s="39"/>
      <c r="M291" s="39"/>
      <c r="N291" s="40"/>
      <c r="O291" s="42">
        <v>0</v>
      </c>
    </row>
    <row r="292" spans="2:15" ht="16">
      <c r="B292" s="39"/>
      <c r="C292" s="39"/>
      <c r="D292" s="39"/>
      <c r="E292" s="40"/>
      <c r="F292" s="41"/>
      <c r="G292" s="42">
        <v>0</v>
      </c>
      <c r="I292" s="38"/>
      <c r="K292" s="39"/>
      <c r="L292" s="39"/>
      <c r="M292" s="39"/>
      <c r="N292" s="40"/>
      <c r="O292" s="42">
        <v>0</v>
      </c>
    </row>
    <row r="293" spans="2:15" ht="16">
      <c r="B293" s="39"/>
      <c r="C293" s="39"/>
      <c r="D293" s="39"/>
      <c r="E293" s="40"/>
      <c r="F293" s="41"/>
      <c r="G293" s="42">
        <v>0</v>
      </c>
      <c r="I293" s="38"/>
      <c r="K293" s="39"/>
      <c r="L293" s="39"/>
      <c r="M293" s="39"/>
      <c r="N293" s="40"/>
      <c r="O293" s="42">
        <v>0</v>
      </c>
    </row>
    <row r="294" spans="2:15" ht="16">
      <c r="B294" s="39"/>
      <c r="C294" s="39"/>
      <c r="D294" s="39"/>
      <c r="E294" s="40"/>
      <c r="F294" s="41"/>
      <c r="G294" s="42">
        <v>0</v>
      </c>
      <c r="I294" s="38"/>
      <c r="K294" s="39"/>
      <c r="L294" s="39"/>
      <c r="M294" s="39"/>
      <c r="N294" s="40"/>
      <c r="O294" s="42">
        <v>0</v>
      </c>
    </row>
    <row r="295" spans="2:15" ht="16">
      <c r="B295" s="39"/>
      <c r="C295" s="39"/>
      <c r="D295" s="39"/>
      <c r="E295" s="40"/>
      <c r="F295" s="41"/>
      <c r="G295" s="42">
        <v>0</v>
      </c>
      <c r="I295" s="38"/>
      <c r="K295" s="39"/>
      <c r="L295" s="39"/>
      <c r="M295" s="39"/>
      <c r="N295" s="40"/>
      <c r="O295" s="42">
        <v>0</v>
      </c>
    </row>
    <row r="296" spans="2:15" ht="16">
      <c r="B296" s="39"/>
      <c r="C296" s="39"/>
      <c r="D296" s="39"/>
      <c r="E296" s="40"/>
      <c r="F296" s="41"/>
      <c r="G296" s="42">
        <v>0</v>
      </c>
      <c r="I296" s="38"/>
      <c r="K296" s="39"/>
      <c r="L296" s="39"/>
      <c r="M296" s="39"/>
      <c r="N296" s="40"/>
      <c r="O296" s="42">
        <v>0</v>
      </c>
    </row>
    <row r="297" spans="2:15" ht="16">
      <c r="B297" s="39"/>
      <c r="C297" s="39"/>
      <c r="D297" s="39"/>
      <c r="E297" s="40"/>
      <c r="F297" s="41"/>
      <c r="G297" s="42">
        <v>0</v>
      </c>
      <c r="I297" s="38"/>
      <c r="K297" s="39"/>
      <c r="L297" s="39"/>
      <c r="M297" s="39"/>
      <c r="N297" s="40"/>
      <c r="O297" s="42">
        <v>0</v>
      </c>
    </row>
    <row r="298" spans="2:15" ht="16">
      <c r="B298" s="39"/>
      <c r="C298" s="39"/>
      <c r="D298" s="39"/>
      <c r="E298" s="40"/>
      <c r="F298" s="41"/>
      <c r="G298" s="42">
        <v>0</v>
      </c>
      <c r="I298" s="38"/>
      <c r="K298" s="39"/>
      <c r="L298" s="39"/>
      <c r="M298" s="39"/>
      <c r="N298" s="40"/>
      <c r="O298" s="42">
        <v>0</v>
      </c>
    </row>
    <row r="299" spans="2:15" ht="16">
      <c r="B299" s="39"/>
      <c r="C299" s="39"/>
      <c r="D299" s="39"/>
      <c r="E299" s="40"/>
      <c r="F299" s="41"/>
      <c r="G299" s="42">
        <v>0</v>
      </c>
      <c r="I299" s="38"/>
      <c r="K299" s="39"/>
      <c r="L299" s="39"/>
      <c r="M299" s="39"/>
      <c r="N299" s="40"/>
      <c r="O299" s="42">
        <v>0</v>
      </c>
    </row>
    <row r="300" spans="2:15" ht="16">
      <c r="B300" s="39"/>
      <c r="C300" s="39"/>
      <c r="D300" s="39"/>
      <c r="E300" s="40"/>
      <c r="F300" s="41"/>
      <c r="G300" s="42">
        <v>0</v>
      </c>
      <c r="I300" s="38"/>
      <c r="K300" s="39"/>
      <c r="L300" s="39"/>
      <c r="M300" s="39"/>
      <c r="N300" s="40"/>
      <c r="O300" s="42">
        <v>0</v>
      </c>
    </row>
    <row r="301" spans="2:15" ht="16">
      <c r="B301" s="39"/>
      <c r="C301" s="39"/>
      <c r="D301" s="39"/>
      <c r="E301" s="40"/>
      <c r="F301" s="41"/>
      <c r="G301" s="42">
        <v>0</v>
      </c>
      <c r="I301" s="38"/>
      <c r="K301" s="39"/>
      <c r="L301" s="39"/>
      <c r="M301" s="39"/>
      <c r="N301" s="40"/>
      <c r="O301" s="42"/>
    </row>
    <row r="302" spans="2:15" ht="16">
      <c r="B302" s="39" t="s">
        <v>1</v>
      </c>
      <c r="C302" s="39"/>
      <c r="D302" s="39"/>
      <c r="E302" s="40"/>
      <c r="F302" s="43"/>
      <c r="G302" s="44">
        <f>SUBTOTAL(109,Table15234950[Cost])</f>
        <v>0</v>
      </c>
      <c r="I302" s="38"/>
      <c r="K302" s="39" t="s">
        <v>1</v>
      </c>
      <c r="L302" s="39"/>
      <c r="M302" s="39"/>
      <c r="N302" s="40"/>
      <c r="O302" s="44">
        <f>SUBTOTAL(109,Table18126472[Amount])</f>
        <v>0</v>
      </c>
    </row>
    <row r="303" spans="2:15" ht="16">
      <c r="B303" s="39"/>
      <c r="C303" s="39"/>
      <c r="D303" s="39"/>
      <c r="E303" s="40"/>
      <c r="F303" s="41"/>
      <c r="G303" s="42"/>
      <c r="I303" s="38"/>
    </row>
    <row r="304" spans="2:15" ht="16">
      <c r="B304" s="39"/>
      <c r="C304" s="39"/>
      <c r="D304" s="39"/>
      <c r="E304" s="40"/>
      <c r="F304" s="41"/>
      <c r="G304" s="42"/>
      <c r="I304" s="38"/>
    </row>
    <row r="305" spans="2:9" ht="16">
      <c r="B305" s="39"/>
      <c r="C305" s="39"/>
      <c r="D305" s="39"/>
      <c r="E305" s="40"/>
      <c r="F305" s="41"/>
      <c r="G305" s="42"/>
      <c r="I305" s="38"/>
    </row>
    <row r="306" spans="2:9" ht="16">
      <c r="B306" s="39"/>
      <c r="C306" s="39"/>
      <c r="D306" s="39"/>
      <c r="E306" s="40"/>
      <c r="F306" s="41"/>
      <c r="G306" s="42"/>
      <c r="I306" s="38"/>
    </row>
    <row r="307" spans="2:9" ht="16">
      <c r="B307" s="39"/>
      <c r="C307" s="39"/>
      <c r="D307" s="39"/>
      <c r="E307" s="40"/>
      <c r="F307" s="41"/>
      <c r="G307" s="42"/>
      <c r="I307" s="38"/>
    </row>
    <row r="308" spans="2:9" ht="16">
      <c r="B308" s="39"/>
      <c r="C308" s="39"/>
      <c r="D308" s="39"/>
      <c r="E308" s="40"/>
      <c r="F308" s="41"/>
      <c r="G308" s="42"/>
      <c r="I308" s="38"/>
    </row>
    <row r="309" spans="2:9" ht="16">
      <c r="B309" s="39"/>
      <c r="C309" s="39"/>
      <c r="D309" s="39"/>
      <c r="E309" s="40"/>
      <c r="F309" s="41"/>
      <c r="G309" s="42"/>
      <c r="I309" s="38"/>
    </row>
    <row r="310" spans="2:9" ht="16">
      <c r="B310" s="39"/>
      <c r="C310" s="39"/>
      <c r="D310" s="39"/>
      <c r="E310" s="40"/>
      <c r="F310" s="41"/>
      <c r="G310" s="42"/>
      <c r="I310" s="38"/>
    </row>
    <row r="311" spans="2:9" ht="16">
      <c r="B311" s="39"/>
      <c r="C311" s="39"/>
      <c r="D311" s="39"/>
      <c r="E311" s="40"/>
      <c r="F311" s="43"/>
      <c r="G311" s="44"/>
      <c r="I311" s="38"/>
    </row>
    <row r="312" spans="2:9">
      <c r="I312" s="38"/>
    </row>
    <row r="313" spans="2:9">
      <c r="I313" s="38"/>
    </row>
    <row r="314" spans="2:9" ht="16">
      <c r="B314" s="39"/>
      <c r="C314" s="39"/>
      <c r="D314" s="39"/>
      <c r="E314" s="40"/>
      <c r="F314" s="41"/>
      <c r="G314" s="42"/>
      <c r="I314" s="38"/>
    </row>
    <row r="315" spans="2:9" ht="16">
      <c r="B315" s="39"/>
      <c r="C315" s="39"/>
      <c r="D315" s="39"/>
      <c r="E315" s="40"/>
      <c r="F315" s="41"/>
      <c r="G315" s="42"/>
      <c r="I315" s="38"/>
    </row>
    <row r="316" spans="2:9" ht="16">
      <c r="B316" s="39"/>
      <c r="C316" s="39"/>
      <c r="D316" s="39"/>
      <c r="E316" s="40"/>
      <c r="F316" s="41"/>
      <c r="G316" s="42"/>
      <c r="I316" s="38"/>
    </row>
    <row r="317" spans="2:9" ht="16">
      <c r="B317" s="39"/>
      <c r="C317" s="39"/>
      <c r="D317" s="39"/>
      <c r="E317" s="40"/>
      <c r="F317" s="41"/>
      <c r="G317" s="42"/>
      <c r="I317" s="38"/>
    </row>
    <row r="318" spans="2:9" ht="16">
      <c r="B318" s="39"/>
      <c r="C318" s="39"/>
      <c r="D318" s="39"/>
      <c r="E318" s="40"/>
      <c r="F318" s="41"/>
      <c r="G318" s="42"/>
      <c r="I318" s="38"/>
    </row>
    <row r="319" spans="2:9" ht="16">
      <c r="B319" s="39"/>
      <c r="C319" s="39"/>
      <c r="D319" s="39"/>
      <c r="E319" s="40"/>
      <c r="F319" s="41"/>
      <c r="G319" s="42"/>
      <c r="I319" s="38"/>
    </row>
    <row r="320" spans="2:9" ht="16">
      <c r="B320" s="39"/>
      <c r="C320" s="39"/>
      <c r="D320" s="39"/>
      <c r="E320" s="40"/>
      <c r="F320" s="41"/>
      <c r="G320" s="42"/>
      <c r="I320" s="38"/>
    </row>
    <row r="321" spans="2:9" ht="16">
      <c r="B321" s="39"/>
      <c r="C321" s="39"/>
      <c r="D321" s="39"/>
      <c r="E321" s="40"/>
      <c r="F321" s="41"/>
      <c r="G321" s="42"/>
      <c r="I321" s="38"/>
    </row>
    <row r="322" spans="2:9" ht="16">
      <c r="B322" s="39"/>
      <c r="C322" s="39"/>
      <c r="D322" s="39"/>
      <c r="E322" s="40"/>
      <c r="F322" s="41"/>
      <c r="G322" s="42"/>
      <c r="I322" s="38"/>
    </row>
    <row r="323" spans="2:9" ht="16">
      <c r="B323" s="39"/>
      <c r="C323" s="39"/>
      <c r="D323" s="39"/>
      <c r="E323" s="40"/>
      <c r="F323" s="41"/>
      <c r="G323" s="42"/>
      <c r="I323" s="38"/>
    </row>
    <row r="324" spans="2:9" ht="16">
      <c r="B324" s="39"/>
      <c r="C324" s="39"/>
      <c r="D324" s="39"/>
      <c r="E324" s="40"/>
      <c r="F324" s="41"/>
      <c r="G324" s="42"/>
      <c r="I324" s="38"/>
    </row>
    <row r="325" spans="2:9" ht="16">
      <c r="B325" s="39"/>
      <c r="C325" s="39"/>
      <c r="D325" s="39"/>
      <c r="E325" s="40"/>
      <c r="F325" s="41"/>
      <c r="G325" s="42"/>
      <c r="I325" s="38"/>
    </row>
    <row r="326" spans="2:9" ht="16">
      <c r="B326" s="39"/>
      <c r="C326" s="39"/>
      <c r="D326" s="39"/>
      <c r="E326" s="40"/>
      <c r="F326" s="41"/>
      <c r="G326" s="42"/>
      <c r="I326" s="38"/>
    </row>
    <row r="327" spans="2:9" ht="16">
      <c r="B327" s="39"/>
      <c r="C327" s="39"/>
      <c r="D327" s="39"/>
      <c r="E327" s="40"/>
      <c r="F327" s="41"/>
      <c r="G327" s="42"/>
      <c r="I327" s="38"/>
    </row>
    <row r="328" spans="2:9" ht="16">
      <c r="B328" s="39"/>
      <c r="C328" s="39"/>
      <c r="D328" s="39"/>
      <c r="E328" s="40"/>
      <c r="F328" s="41"/>
      <c r="G328" s="42"/>
      <c r="I328" s="38"/>
    </row>
    <row r="329" spans="2:9" ht="16">
      <c r="B329" s="39"/>
      <c r="C329" s="39"/>
      <c r="D329" s="39"/>
      <c r="E329" s="40"/>
      <c r="F329" s="41"/>
      <c r="G329" s="42"/>
      <c r="I329" s="38"/>
    </row>
    <row r="330" spans="2:9" ht="16">
      <c r="B330" s="39"/>
      <c r="C330" s="39"/>
      <c r="D330" s="39"/>
      <c r="E330" s="40"/>
      <c r="F330" s="41"/>
      <c r="G330" s="42"/>
      <c r="I330" s="38"/>
    </row>
    <row r="331" spans="2:9" ht="16">
      <c r="B331" s="39"/>
      <c r="C331" s="39"/>
      <c r="D331" s="39"/>
      <c r="E331" s="40"/>
      <c r="F331" s="41"/>
      <c r="G331" s="42"/>
      <c r="I331" s="38"/>
    </row>
    <row r="332" spans="2:9" ht="16">
      <c r="B332" s="39"/>
      <c r="C332" s="39"/>
      <c r="D332" s="39"/>
      <c r="E332" s="40"/>
      <c r="F332" s="41"/>
      <c r="G332" s="42"/>
      <c r="I332" s="38"/>
    </row>
    <row r="333" spans="2:9" ht="16">
      <c r="B333" s="39"/>
      <c r="C333" s="39"/>
      <c r="D333" s="39"/>
      <c r="E333" s="40"/>
      <c r="F333" s="41"/>
      <c r="G333" s="42"/>
      <c r="I333" s="38"/>
    </row>
    <row r="334" spans="2:9" ht="16">
      <c r="B334" s="39"/>
      <c r="C334" s="39"/>
      <c r="D334" s="39"/>
      <c r="E334" s="40"/>
      <c r="F334" s="41"/>
      <c r="G334" s="42"/>
      <c r="I334" s="38"/>
    </row>
    <row r="335" spans="2:9" ht="16">
      <c r="B335" s="39"/>
      <c r="C335" s="39"/>
      <c r="D335" s="39"/>
      <c r="E335" s="40"/>
      <c r="F335" s="41"/>
      <c r="G335" s="42"/>
      <c r="I335" s="38"/>
    </row>
    <row r="336" spans="2:9" ht="16">
      <c r="B336" s="39"/>
      <c r="C336" s="39"/>
      <c r="D336" s="39"/>
      <c r="E336" s="40"/>
      <c r="F336" s="41"/>
      <c r="G336" s="42"/>
      <c r="I336" s="38"/>
    </row>
    <row r="337" spans="2:9" ht="16">
      <c r="B337" s="39"/>
      <c r="C337" s="39"/>
      <c r="D337" s="39"/>
      <c r="E337" s="40"/>
      <c r="F337" s="41"/>
      <c r="G337" s="42"/>
      <c r="I337" s="38"/>
    </row>
    <row r="338" spans="2:9" ht="16">
      <c r="B338" s="39"/>
      <c r="C338" s="39"/>
      <c r="D338" s="39"/>
      <c r="E338" s="40"/>
      <c r="F338" s="43"/>
      <c r="G338" s="44"/>
      <c r="I338" s="38"/>
    </row>
    <row r="339" spans="2:9">
      <c r="I339" s="38"/>
    </row>
    <row r="340" spans="2:9">
      <c r="I340" s="38"/>
    </row>
    <row r="341" spans="2:9">
      <c r="I341" s="38"/>
    </row>
    <row r="342" spans="2:9">
      <c r="I342" s="38"/>
    </row>
    <row r="343" spans="2:9">
      <c r="I343" s="38"/>
    </row>
    <row r="344" spans="2:9">
      <c r="I344" s="38"/>
    </row>
    <row r="345" spans="2:9">
      <c r="I345" s="38"/>
    </row>
    <row r="346" spans="2:9">
      <c r="I346" s="38"/>
    </row>
    <row r="347" spans="2:9">
      <c r="I347" s="38"/>
    </row>
    <row r="348" spans="2:9">
      <c r="I348" s="38"/>
    </row>
    <row r="349" spans="2:9">
      <c r="I349" s="38"/>
    </row>
    <row r="350" spans="2:9">
      <c r="I350" s="38"/>
    </row>
    <row r="351" spans="2:9">
      <c r="I351" s="38"/>
    </row>
    <row r="352" spans="2:9">
      <c r="I352" s="38"/>
    </row>
    <row r="353" spans="9:9">
      <c r="I353" s="38"/>
    </row>
  </sheetData>
  <mergeCells count="8">
    <mergeCell ref="Q25:Q33"/>
    <mergeCell ref="B4:C4"/>
    <mergeCell ref="B3:P3"/>
    <mergeCell ref="B6:H6"/>
    <mergeCell ref="B5:D5"/>
    <mergeCell ref="D4:O4"/>
    <mergeCell ref="J6:P6"/>
    <mergeCell ref="P31:P32"/>
  </mergeCells>
  <phoneticPr fontId="1" type="noConversion"/>
  <pageMargins left="1" right="1" top="0.75" bottom="1" header="0.5" footer="0.5"/>
  <pageSetup scale="99" orientation="landscape" r:id="rId1"/>
  <headerFooter alignWithMargins="0"/>
  <tableParts count="24">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AA5DEF-F284-B446-92A5-E80F9374A86F}">
  <sheetPr>
    <pageSetUpPr fitToPage="1"/>
  </sheetPr>
  <dimension ref="A1:W353"/>
  <sheetViews>
    <sheetView showGridLines="0" zoomScale="90" zoomScaleNormal="90" zoomScaleSheetLayoutView="75" workbookViewId="0">
      <selection activeCell="B4" sqref="B4:C4"/>
    </sheetView>
  </sheetViews>
  <sheetFormatPr baseColWidth="10" defaultColWidth="8.85546875" defaultRowHeight="13"/>
  <cols>
    <col min="1" max="1" width="3" style="1" customWidth="1"/>
    <col min="2" max="2" width="16.7109375" style="1" customWidth="1"/>
    <col min="3" max="3" width="7.28515625" style="1" customWidth="1"/>
    <col min="4" max="4" width="25.7109375" style="1" customWidth="1"/>
    <col min="5" max="5" width="34.7109375" style="3" customWidth="1"/>
    <col min="6" max="6" width="14.85546875" style="1" customWidth="1"/>
    <col min="7" max="7" width="9.7109375" style="1" customWidth="1"/>
    <col min="8" max="8" width="3.5703125" style="1" customWidth="1"/>
    <col min="9" max="9" width="0.7109375" style="1" customWidth="1"/>
    <col min="10" max="10" width="4.140625" style="1" customWidth="1"/>
    <col min="11" max="11" width="16.7109375" style="1" customWidth="1"/>
    <col min="12" max="12" width="7.28515625" style="1" customWidth="1"/>
    <col min="13" max="13" width="25.7109375" style="1" customWidth="1"/>
    <col min="14" max="14" width="34.7109375" style="1" customWidth="1"/>
    <col min="15" max="15" width="11.140625" style="1" customWidth="1"/>
    <col min="16" max="16" width="2.42578125" style="1" customWidth="1"/>
    <col min="17" max="16384" width="8.85546875" style="1"/>
  </cols>
  <sheetData>
    <row r="1" spans="1:23" ht="12.75" customHeight="1">
      <c r="B1" s="22"/>
      <c r="C1" s="25"/>
      <c r="D1" s="30"/>
      <c r="E1" s="26"/>
      <c r="F1" s="23"/>
      <c r="G1" s="59"/>
      <c r="H1" s="28"/>
      <c r="I1" s="29"/>
      <c r="J1" s="30"/>
      <c r="K1" s="24"/>
      <c r="L1" s="61"/>
      <c r="M1" s="9"/>
      <c r="N1" s="27"/>
      <c r="O1" s="28"/>
      <c r="P1" s="60"/>
      <c r="Q1" s="14"/>
      <c r="R1" s="15"/>
      <c r="S1" s="16"/>
      <c r="T1" s="17"/>
      <c r="V1" s="7"/>
      <c r="W1" s="14"/>
    </row>
    <row r="2" spans="1:23" ht="9.75" customHeight="1">
      <c r="B2" s="32"/>
      <c r="C2" s="32"/>
      <c r="D2" s="33"/>
      <c r="E2" s="34"/>
      <c r="F2" s="35"/>
      <c r="G2" s="36"/>
      <c r="H2" s="36"/>
      <c r="I2" s="36"/>
      <c r="J2" s="36"/>
      <c r="K2" s="36"/>
      <c r="L2" s="36"/>
      <c r="M2" s="36"/>
      <c r="N2" s="36"/>
      <c r="O2" s="36"/>
      <c r="P2" s="36"/>
      <c r="Q2" s="17"/>
      <c r="R2" s="17"/>
      <c r="S2" s="17"/>
      <c r="T2" s="17"/>
      <c r="U2" s="17"/>
      <c r="V2" s="17"/>
      <c r="W2" s="17"/>
    </row>
    <row r="3" spans="1:23" ht="135.75" customHeight="1" thickBot="1">
      <c r="B3" s="86" t="s">
        <v>24</v>
      </c>
      <c r="C3" s="86"/>
      <c r="D3" s="86"/>
      <c r="E3" s="86"/>
      <c r="F3" s="86"/>
      <c r="G3" s="86"/>
      <c r="H3" s="86"/>
      <c r="I3" s="86"/>
      <c r="J3" s="86"/>
      <c r="K3" s="86"/>
      <c r="L3" s="86"/>
      <c r="M3" s="86"/>
      <c r="N3" s="86"/>
      <c r="O3" s="86"/>
      <c r="P3" s="86"/>
      <c r="Q3" s="18"/>
      <c r="R3" s="18"/>
      <c r="S3" s="18"/>
      <c r="T3" s="18"/>
      <c r="U3" s="18"/>
      <c r="V3" s="18"/>
      <c r="W3" s="18"/>
    </row>
    <row r="4" spans="1:23" ht="59.25" customHeight="1">
      <c r="B4" s="90" t="s">
        <v>39</v>
      </c>
      <c r="C4" s="90"/>
      <c r="D4" s="93" t="s">
        <v>21</v>
      </c>
      <c r="E4" s="93"/>
      <c r="F4" s="93"/>
      <c r="G4" s="93"/>
      <c r="H4" s="93"/>
      <c r="I4" s="93"/>
      <c r="J4" s="93"/>
      <c r="K4" s="93"/>
      <c r="L4" s="93"/>
      <c r="M4" s="93"/>
      <c r="N4" s="93"/>
      <c r="O4" s="93"/>
      <c r="P4" s="21"/>
      <c r="Q4" s="13"/>
      <c r="R4" s="13"/>
      <c r="S4" s="13"/>
      <c r="T4" s="13"/>
      <c r="U4" s="13"/>
      <c r="V4" s="13"/>
      <c r="W4" s="13"/>
    </row>
    <row r="5" spans="1:23" ht="34.5" customHeight="1">
      <c r="B5" s="92" t="s">
        <v>20</v>
      </c>
      <c r="C5" s="92"/>
      <c r="D5" s="92"/>
      <c r="E5" s="1"/>
      <c r="F5" s="6"/>
      <c r="G5" s="6"/>
      <c r="H5"/>
      <c r="I5"/>
      <c r="J5"/>
      <c r="K5"/>
      <c r="L5"/>
      <c r="M5"/>
      <c r="N5"/>
      <c r="O5"/>
      <c r="P5" s="6"/>
      <c r="Q5"/>
    </row>
    <row r="6" spans="1:23" ht="54" customHeight="1" thickBot="1">
      <c r="A6" s="10"/>
      <c r="B6" s="91" t="s">
        <v>9</v>
      </c>
      <c r="C6" s="91"/>
      <c r="D6" s="91"/>
      <c r="E6" s="91"/>
      <c r="F6" s="91"/>
      <c r="G6" s="91"/>
      <c r="H6" s="91"/>
      <c r="I6" s="37"/>
      <c r="J6" s="91" t="s">
        <v>11</v>
      </c>
      <c r="K6" s="91"/>
      <c r="L6" s="91"/>
      <c r="M6" s="91"/>
      <c r="N6" s="91"/>
      <c r="O6" s="91"/>
      <c r="P6" s="91"/>
      <c r="Q6" s="19"/>
      <c r="R6" s="19"/>
      <c r="S6" s="19"/>
      <c r="T6" s="19"/>
      <c r="U6" s="19"/>
      <c r="V6" s="19"/>
      <c r="W6" s="19"/>
    </row>
    <row r="7" spans="1:23" ht="18">
      <c r="B7" s="51" t="s">
        <v>0</v>
      </c>
      <c r="C7" s="52"/>
      <c r="D7" s="53"/>
      <c r="E7" s="54"/>
      <c r="F7" s="53"/>
      <c r="G7" s="55">
        <v>0</v>
      </c>
      <c r="I7" s="38"/>
      <c r="K7" s="51" t="s">
        <v>2</v>
      </c>
      <c r="L7" s="56"/>
      <c r="M7" s="57"/>
      <c r="N7" s="57"/>
      <c r="O7" s="58">
        <v>0</v>
      </c>
      <c r="P7" s="31"/>
      <c r="Q7" s="31"/>
      <c r="R7" s="31"/>
      <c r="S7" s="31"/>
      <c r="T7" s="31"/>
    </row>
    <row r="8" spans="1:23" ht="26.25" customHeight="1">
      <c r="E8" s="1"/>
      <c r="I8" s="38"/>
    </row>
    <row r="9" spans="1:23" s="8" customFormat="1" ht="19">
      <c r="A9" s="1"/>
      <c r="I9" s="38"/>
      <c r="P9" s="20"/>
    </row>
    <row r="10" spans="1:23" ht="19">
      <c r="A10" s="2"/>
      <c r="B10" s="11" t="s">
        <v>27</v>
      </c>
      <c r="C10" s="8"/>
      <c r="D10" s="8"/>
      <c r="E10" s="8"/>
      <c r="F10" s="8"/>
      <c r="I10" s="38"/>
      <c r="K10" s="11" t="s">
        <v>27</v>
      </c>
      <c r="L10" s="8"/>
      <c r="M10" s="8"/>
      <c r="N10" s="8"/>
      <c r="O10" s="8"/>
      <c r="P10" s="12"/>
    </row>
    <row r="11" spans="1:23" ht="18">
      <c r="B11" s="46" t="s">
        <v>4</v>
      </c>
      <c r="C11" s="46" t="s">
        <v>8</v>
      </c>
      <c r="D11" s="49" t="s">
        <v>3</v>
      </c>
      <c r="E11" s="50" t="s">
        <v>6</v>
      </c>
      <c r="F11" s="47" t="s">
        <v>7</v>
      </c>
      <c r="G11" s="48" t="s">
        <v>5</v>
      </c>
      <c r="I11" s="38"/>
      <c r="K11" s="46" t="s">
        <v>4</v>
      </c>
      <c r="L11" s="46" t="s">
        <v>8</v>
      </c>
      <c r="M11" s="49" t="s">
        <v>3</v>
      </c>
      <c r="N11" s="50" t="s">
        <v>6</v>
      </c>
      <c r="O11" s="48" t="s">
        <v>10</v>
      </c>
    </row>
    <row r="12" spans="1:23" ht="16">
      <c r="B12" s="39"/>
      <c r="C12" s="39"/>
      <c r="D12" s="39"/>
      <c r="E12" s="40"/>
      <c r="F12" s="41"/>
      <c r="G12" s="42">
        <v>0</v>
      </c>
      <c r="I12" s="38"/>
      <c r="K12" s="39"/>
      <c r="L12" s="39"/>
      <c r="M12" s="39"/>
      <c r="N12" s="40"/>
      <c r="O12" s="42">
        <v>0</v>
      </c>
    </row>
    <row r="13" spans="1:23" ht="16">
      <c r="B13" s="39"/>
      <c r="C13" s="39"/>
      <c r="D13" s="39"/>
      <c r="E13" s="40"/>
      <c r="F13" s="41"/>
      <c r="G13" s="42">
        <v>0</v>
      </c>
      <c r="I13" s="38"/>
      <c r="K13" s="39"/>
      <c r="L13" s="39"/>
      <c r="M13" s="39"/>
      <c r="N13" s="40"/>
      <c r="O13" s="42">
        <v>0</v>
      </c>
    </row>
    <row r="14" spans="1:23" ht="16">
      <c r="B14" s="39"/>
      <c r="C14" s="39"/>
      <c r="D14" s="39"/>
      <c r="E14" s="40"/>
      <c r="F14" s="41"/>
      <c r="G14" s="42">
        <v>0</v>
      </c>
      <c r="I14" s="38"/>
      <c r="K14" s="39"/>
      <c r="L14" s="39"/>
      <c r="M14" s="39"/>
      <c r="N14" s="40"/>
      <c r="O14" s="42">
        <v>0</v>
      </c>
    </row>
    <row r="15" spans="1:23" ht="16">
      <c r="B15" s="39"/>
      <c r="C15" s="39"/>
      <c r="D15" s="39"/>
      <c r="E15" s="40"/>
      <c r="F15" s="41"/>
      <c r="G15" s="42">
        <v>0</v>
      </c>
      <c r="I15" s="38"/>
      <c r="K15" s="39"/>
      <c r="L15" s="39"/>
      <c r="M15" s="39"/>
      <c r="N15" s="40"/>
      <c r="O15" s="42"/>
    </row>
    <row r="16" spans="1:23" ht="16">
      <c r="B16" s="39"/>
      <c r="C16" s="39"/>
      <c r="D16" s="39"/>
      <c r="E16" s="40"/>
      <c r="F16" s="41"/>
      <c r="G16" s="42">
        <v>0</v>
      </c>
      <c r="I16" s="38"/>
      <c r="K16" s="39"/>
      <c r="L16" s="39"/>
      <c r="M16" s="39"/>
      <c r="N16" s="40"/>
      <c r="O16" s="42"/>
    </row>
    <row r="17" spans="2:17" ht="16">
      <c r="B17" s="39"/>
      <c r="C17" s="39"/>
      <c r="D17" s="39"/>
      <c r="E17" s="40"/>
      <c r="F17" s="41"/>
      <c r="G17" s="42">
        <v>0</v>
      </c>
      <c r="I17" s="38"/>
      <c r="K17" s="39"/>
      <c r="L17" s="39"/>
      <c r="M17" s="39"/>
      <c r="N17" s="40"/>
      <c r="O17" s="42"/>
    </row>
    <row r="18" spans="2:17" ht="16">
      <c r="B18" s="39"/>
      <c r="C18" s="39"/>
      <c r="D18" s="39"/>
      <c r="E18" s="40"/>
      <c r="F18" s="41"/>
      <c r="G18" s="42">
        <v>0</v>
      </c>
      <c r="I18" s="38"/>
      <c r="K18" s="39"/>
      <c r="L18" s="39"/>
      <c r="M18" s="39"/>
      <c r="N18" s="40"/>
      <c r="O18" s="42"/>
    </row>
    <row r="19" spans="2:17" ht="16">
      <c r="B19" s="39"/>
      <c r="C19" s="39"/>
      <c r="D19" s="39"/>
      <c r="E19" s="40"/>
      <c r="F19" s="41"/>
      <c r="G19" s="42">
        <v>0</v>
      </c>
      <c r="I19" s="38"/>
      <c r="K19" s="39"/>
      <c r="L19" s="39"/>
      <c r="M19" s="39"/>
      <c r="N19" s="40"/>
      <c r="O19" s="42"/>
    </row>
    <row r="20" spans="2:17" ht="16">
      <c r="B20" s="39"/>
      <c r="C20" s="39"/>
      <c r="D20" s="39"/>
      <c r="E20" s="40"/>
      <c r="F20" s="41"/>
      <c r="G20" s="42">
        <v>0</v>
      </c>
      <c r="I20" s="38"/>
      <c r="K20" s="39"/>
      <c r="L20" s="39"/>
      <c r="M20" s="39"/>
      <c r="N20" s="40"/>
      <c r="O20" s="42"/>
    </row>
    <row r="21" spans="2:17" ht="16">
      <c r="B21" s="39"/>
      <c r="C21" s="39"/>
      <c r="D21" s="39"/>
      <c r="E21" s="40"/>
      <c r="F21" s="41"/>
      <c r="G21" s="42">
        <v>0</v>
      </c>
      <c r="I21" s="38"/>
      <c r="K21" s="39"/>
      <c r="L21" s="39"/>
      <c r="M21" s="39"/>
      <c r="N21" s="40"/>
      <c r="O21" s="42"/>
    </row>
    <row r="22" spans="2:17" ht="16">
      <c r="B22" s="39"/>
      <c r="C22" s="39"/>
      <c r="D22" s="39"/>
      <c r="E22" s="40"/>
      <c r="F22" s="41"/>
      <c r="G22" s="42">
        <v>0</v>
      </c>
      <c r="I22" s="38"/>
      <c r="K22" s="39"/>
      <c r="L22" s="39"/>
      <c r="M22" s="39"/>
      <c r="N22" s="40"/>
      <c r="O22" s="42"/>
    </row>
    <row r="23" spans="2:17" ht="16">
      <c r="B23" s="39"/>
      <c r="C23" s="39"/>
      <c r="D23" s="39"/>
      <c r="E23" s="40"/>
      <c r="F23" s="41"/>
      <c r="G23" s="42">
        <v>0</v>
      </c>
      <c r="I23" s="38"/>
      <c r="K23" s="39"/>
      <c r="L23" s="39"/>
      <c r="M23" s="39"/>
      <c r="N23" s="40"/>
      <c r="O23" s="42"/>
    </row>
    <row r="24" spans="2:17" ht="16">
      <c r="B24" s="39"/>
      <c r="C24" s="39"/>
      <c r="D24" s="39"/>
      <c r="E24" s="40"/>
      <c r="F24" s="41"/>
      <c r="G24" s="42">
        <v>0</v>
      </c>
      <c r="I24" s="38"/>
      <c r="K24" s="39"/>
      <c r="L24" s="39"/>
      <c r="M24" s="39"/>
      <c r="N24" s="40"/>
      <c r="O24" s="42"/>
    </row>
    <row r="25" spans="2:17" ht="16">
      <c r="B25" s="39"/>
      <c r="C25" s="39"/>
      <c r="D25" s="39"/>
      <c r="E25" s="40"/>
      <c r="F25" s="41"/>
      <c r="G25" s="42">
        <v>0</v>
      </c>
      <c r="I25" s="38"/>
      <c r="K25" s="39"/>
      <c r="L25" s="39"/>
      <c r="M25" s="39"/>
      <c r="N25" s="40"/>
      <c r="O25" s="42"/>
      <c r="Q25" s="89" t="s">
        <v>12</v>
      </c>
    </row>
    <row r="26" spans="2:17" ht="16">
      <c r="B26" s="39"/>
      <c r="C26" s="39"/>
      <c r="D26" s="39"/>
      <c r="E26" s="40"/>
      <c r="F26" s="41"/>
      <c r="G26" s="42">
        <v>0</v>
      </c>
      <c r="I26" s="38"/>
      <c r="K26" s="39"/>
      <c r="L26" s="39"/>
      <c r="M26" s="39"/>
      <c r="N26" s="40"/>
      <c r="O26" s="42"/>
      <c r="Q26" s="89"/>
    </row>
    <row r="27" spans="2:17" ht="16">
      <c r="B27" s="39" t="s">
        <v>1</v>
      </c>
      <c r="C27" s="39"/>
      <c r="D27" s="39"/>
      <c r="E27" s="40"/>
      <c r="F27" s="43"/>
      <c r="G27" s="44">
        <f>SUBTOTAL(109,Table1573[Cost])</f>
        <v>0</v>
      </c>
      <c r="I27" s="38"/>
      <c r="K27" s="39" t="s">
        <v>1</v>
      </c>
      <c r="L27" s="39"/>
      <c r="M27" s="39"/>
      <c r="N27" s="39"/>
      <c r="O27" s="45">
        <f>SUBTOTAL(109,Table1785[Amount])</f>
        <v>0</v>
      </c>
      <c r="Q27" s="89"/>
    </row>
    <row r="28" spans="2:17" ht="16">
      <c r="B28" s="39"/>
      <c r="C28" s="39"/>
      <c r="D28" s="39"/>
      <c r="E28" s="40"/>
      <c r="F28" s="41"/>
      <c r="G28" s="42"/>
      <c r="I28" s="38"/>
      <c r="K28" s="39"/>
      <c r="L28" s="39"/>
      <c r="M28" s="39"/>
      <c r="N28" s="40"/>
      <c r="O28" s="42"/>
      <c r="Q28" s="89"/>
    </row>
    <row r="29" spans="2:17" ht="16" customHeight="1">
      <c r="B29" s="39"/>
      <c r="C29" s="39"/>
      <c r="D29" s="39"/>
      <c r="E29" s="40"/>
      <c r="F29" s="41"/>
      <c r="G29" s="42"/>
      <c r="I29" s="38"/>
      <c r="K29" s="39"/>
      <c r="L29" s="39"/>
      <c r="M29" s="39"/>
      <c r="N29" s="40"/>
      <c r="O29" s="42"/>
      <c r="Q29" s="89"/>
    </row>
    <row r="30" spans="2:17" ht="16">
      <c r="B30" s="39"/>
      <c r="C30" s="39"/>
      <c r="D30" s="39"/>
      <c r="E30" s="40"/>
      <c r="F30" s="41"/>
      <c r="G30" s="42"/>
      <c r="I30" s="38"/>
      <c r="K30" s="39"/>
      <c r="L30" s="39"/>
      <c r="M30" s="39"/>
      <c r="N30" s="40"/>
      <c r="O30" s="42"/>
      <c r="P30" s="2"/>
      <c r="Q30" s="89"/>
    </row>
    <row r="31" spans="2:17" ht="16">
      <c r="B31" s="39"/>
      <c r="C31" s="39"/>
      <c r="D31" s="39"/>
      <c r="E31" s="40"/>
      <c r="F31" s="41"/>
      <c r="G31" s="42"/>
      <c r="I31" s="38"/>
      <c r="K31" s="39"/>
      <c r="L31" s="39"/>
      <c r="M31" s="39"/>
      <c r="N31" s="40"/>
      <c r="O31" s="42"/>
      <c r="P31" s="94" t="s">
        <v>13</v>
      </c>
      <c r="Q31" s="89"/>
    </row>
    <row r="32" spans="2:17" ht="16">
      <c r="B32" s="39"/>
      <c r="C32" s="39"/>
      <c r="D32" s="39"/>
      <c r="E32" s="40"/>
      <c r="F32" s="41"/>
      <c r="G32" s="42"/>
      <c r="I32" s="38"/>
      <c r="K32" s="39"/>
      <c r="L32" s="39"/>
      <c r="M32" s="39"/>
      <c r="N32" s="40"/>
      <c r="O32" s="42"/>
      <c r="P32" s="94"/>
      <c r="Q32" s="89"/>
    </row>
    <row r="33" spans="1:17" ht="16">
      <c r="B33" s="39"/>
      <c r="C33" s="39"/>
      <c r="D33" s="39"/>
      <c r="E33" s="40"/>
      <c r="F33" s="41"/>
      <c r="G33" s="42"/>
      <c r="I33" s="38"/>
      <c r="K33" s="39"/>
      <c r="L33" s="39"/>
      <c r="M33" s="39"/>
      <c r="N33" s="40"/>
      <c r="O33" s="42"/>
      <c r="P33" s="2"/>
      <c r="Q33" s="89"/>
    </row>
    <row r="34" spans="1:17" ht="16">
      <c r="I34" s="38"/>
      <c r="K34" s="39"/>
      <c r="L34" s="39"/>
      <c r="M34" s="39"/>
      <c r="N34" s="40"/>
      <c r="O34" s="42"/>
    </row>
    <row r="35" spans="1:17" ht="19">
      <c r="B35" s="11" t="s">
        <v>28</v>
      </c>
      <c r="C35" s="8"/>
      <c r="D35" s="8"/>
      <c r="E35" s="8"/>
      <c r="F35" s="8"/>
      <c r="I35" s="38"/>
      <c r="K35" s="11" t="s">
        <v>28</v>
      </c>
      <c r="L35" s="8"/>
      <c r="M35" s="8"/>
      <c r="N35" s="8"/>
      <c r="O35" s="8"/>
    </row>
    <row r="36" spans="1:17" s="8" customFormat="1" ht="19">
      <c r="A36" s="1"/>
      <c r="B36" s="46" t="s">
        <v>4</v>
      </c>
      <c r="C36" s="46" t="s">
        <v>8</v>
      </c>
      <c r="D36" s="49" t="s">
        <v>3</v>
      </c>
      <c r="E36" s="50" t="s">
        <v>6</v>
      </c>
      <c r="F36" s="47" t="s">
        <v>7</v>
      </c>
      <c r="G36" s="48" t="s">
        <v>5</v>
      </c>
      <c r="I36" s="38"/>
      <c r="K36" s="46" t="s">
        <v>4</v>
      </c>
      <c r="L36" s="46" t="s">
        <v>8</v>
      </c>
      <c r="M36" s="49" t="s">
        <v>3</v>
      </c>
      <c r="N36" s="50" t="s">
        <v>6</v>
      </c>
      <c r="O36" s="48" t="s">
        <v>10</v>
      </c>
    </row>
    <row r="37" spans="1:17" ht="16">
      <c r="B37" s="39"/>
      <c r="C37" s="39"/>
      <c r="D37" s="39"/>
      <c r="E37" s="40"/>
      <c r="F37" s="41"/>
      <c r="G37" s="42">
        <v>0</v>
      </c>
      <c r="I37" s="38"/>
      <c r="K37" s="39"/>
      <c r="L37" s="39"/>
      <c r="M37" s="39"/>
      <c r="N37" s="40"/>
      <c r="O37" s="42">
        <v>0</v>
      </c>
    </row>
    <row r="38" spans="1:17" ht="16">
      <c r="B38" s="39"/>
      <c r="C38" s="39"/>
      <c r="D38" s="39"/>
      <c r="E38" s="40"/>
      <c r="F38" s="41"/>
      <c r="G38" s="42">
        <v>0</v>
      </c>
      <c r="I38" s="38"/>
      <c r="K38" s="39"/>
      <c r="L38" s="39"/>
      <c r="M38" s="39"/>
      <c r="N38" s="40"/>
      <c r="O38" s="42">
        <v>0</v>
      </c>
    </row>
    <row r="39" spans="1:17" ht="16">
      <c r="B39" s="39"/>
      <c r="C39" s="39"/>
      <c r="D39" s="39"/>
      <c r="E39" s="40"/>
      <c r="F39" s="41"/>
      <c r="G39" s="42">
        <v>0</v>
      </c>
      <c r="I39" s="38"/>
      <c r="K39" s="39"/>
      <c r="L39" s="39"/>
      <c r="M39" s="39"/>
      <c r="N39" s="40"/>
      <c r="O39" s="42">
        <v>0</v>
      </c>
    </row>
    <row r="40" spans="1:17" ht="16">
      <c r="B40" s="39"/>
      <c r="C40" s="39"/>
      <c r="D40" s="39"/>
      <c r="E40" s="40"/>
      <c r="F40" s="41"/>
      <c r="G40" s="42">
        <v>0</v>
      </c>
      <c r="I40" s="38"/>
      <c r="K40" s="39"/>
      <c r="L40" s="39"/>
      <c r="M40" s="39"/>
      <c r="N40" s="40"/>
      <c r="O40" s="42">
        <v>0</v>
      </c>
    </row>
    <row r="41" spans="1:17" ht="16">
      <c r="B41" s="39"/>
      <c r="C41" s="39"/>
      <c r="D41" s="39"/>
      <c r="E41" s="40"/>
      <c r="F41" s="41"/>
      <c r="G41" s="42">
        <v>0</v>
      </c>
      <c r="I41" s="38"/>
      <c r="K41" s="39"/>
      <c r="L41" s="39"/>
      <c r="M41" s="39"/>
      <c r="N41" s="40"/>
      <c r="O41" s="42">
        <v>0</v>
      </c>
    </row>
    <row r="42" spans="1:17" ht="16">
      <c r="B42" s="39"/>
      <c r="C42" s="39"/>
      <c r="D42" s="39"/>
      <c r="E42" s="40"/>
      <c r="F42" s="41"/>
      <c r="G42" s="42">
        <v>0</v>
      </c>
      <c r="I42" s="38"/>
      <c r="K42" s="39"/>
      <c r="L42" s="39"/>
      <c r="M42" s="39"/>
      <c r="N42" s="40"/>
      <c r="O42" s="42">
        <v>0</v>
      </c>
    </row>
    <row r="43" spans="1:17" s="8" customFormat="1" ht="19">
      <c r="A43" s="1"/>
      <c r="B43" s="39"/>
      <c r="C43" s="39"/>
      <c r="D43" s="39"/>
      <c r="E43" s="40"/>
      <c r="F43" s="41"/>
      <c r="G43" s="42">
        <v>0</v>
      </c>
      <c r="I43" s="38"/>
      <c r="K43" s="39"/>
      <c r="L43" s="39"/>
      <c r="M43" s="39"/>
      <c r="N43" s="40"/>
      <c r="O43" s="42">
        <v>0</v>
      </c>
    </row>
    <row r="44" spans="1:17" ht="16">
      <c r="B44" s="39"/>
      <c r="C44" s="39"/>
      <c r="D44" s="39"/>
      <c r="E44" s="40"/>
      <c r="F44" s="41"/>
      <c r="G44" s="42">
        <v>0</v>
      </c>
      <c r="I44" s="38"/>
      <c r="K44" s="39"/>
      <c r="L44" s="39"/>
      <c r="M44" s="39"/>
      <c r="N44" s="40"/>
      <c r="O44" s="42">
        <v>0</v>
      </c>
    </row>
    <row r="45" spans="1:17" ht="16">
      <c r="B45" s="39"/>
      <c r="C45" s="39"/>
      <c r="D45" s="39"/>
      <c r="E45" s="40"/>
      <c r="F45" s="41"/>
      <c r="G45" s="42">
        <v>0</v>
      </c>
      <c r="I45" s="38"/>
      <c r="K45" s="39"/>
      <c r="L45" s="39"/>
      <c r="M45" s="39"/>
      <c r="N45" s="40"/>
      <c r="O45" s="42">
        <v>0</v>
      </c>
    </row>
    <row r="46" spans="1:17" ht="16">
      <c r="B46" s="39"/>
      <c r="C46" s="39"/>
      <c r="D46" s="39"/>
      <c r="E46" s="40"/>
      <c r="F46" s="41"/>
      <c r="G46" s="42">
        <v>0</v>
      </c>
      <c r="I46" s="38"/>
      <c r="K46" s="39"/>
      <c r="L46" s="39"/>
      <c r="M46" s="39"/>
      <c r="N46" s="40"/>
      <c r="O46" s="42">
        <v>0</v>
      </c>
    </row>
    <row r="47" spans="1:17" ht="16">
      <c r="B47" s="39"/>
      <c r="C47" s="39"/>
      <c r="D47" s="39"/>
      <c r="E47" s="40"/>
      <c r="F47" s="41"/>
      <c r="G47" s="42">
        <v>0</v>
      </c>
      <c r="I47" s="38"/>
      <c r="K47" s="39"/>
      <c r="L47" s="39"/>
      <c r="M47" s="39"/>
      <c r="N47" s="40"/>
      <c r="O47" s="42">
        <v>0</v>
      </c>
    </row>
    <row r="48" spans="1:17" ht="16">
      <c r="B48" s="39"/>
      <c r="C48" s="39"/>
      <c r="D48" s="39"/>
      <c r="E48" s="40"/>
      <c r="F48" s="41"/>
      <c r="G48" s="42">
        <v>0</v>
      </c>
      <c r="I48" s="38"/>
      <c r="K48" s="39"/>
      <c r="L48" s="39"/>
      <c r="M48" s="39"/>
      <c r="N48" s="40"/>
      <c r="O48" s="42">
        <v>0</v>
      </c>
    </row>
    <row r="49" spans="1:16" ht="16">
      <c r="B49" s="39"/>
      <c r="C49" s="39"/>
      <c r="D49" s="39"/>
      <c r="E49" s="40"/>
      <c r="F49" s="41"/>
      <c r="G49" s="42">
        <v>0</v>
      </c>
      <c r="I49" s="38"/>
      <c r="K49" s="39"/>
      <c r="L49" s="39"/>
      <c r="M49" s="39"/>
      <c r="N49" s="40"/>
      <c r="O49" s="42">
        <v>0</v>
      </c>
    </row>
    <row r="50" spans="1:16" s="8" customFormat="1" ht="19">
      <c r="A50" s="1"/>
      <c r="B50" s="39"/>
      <c r="C50" s="39"/>
      <c r="D50" s="39"/>
      <c r="E50" s="40"/>
      <c r="F50" s="41"/>
      <c r="G50" s="42">
        <v>0</v>
      </c>
      <c r="I50" s="38"/>
      <c r="K50" s="39"/>
      <c r="L50" s="39"/>
      <c r="M50" s="39"/>
      <c r="N50" s="40"/>
      <c r="O50" s="42">
        <v>0</v>
      </c>
      <c r="P50" s="20"/>
    </row>
    <row r="51" spans="1:16" ht="16">
      <c r="B51" s="39"/>
      <c r="C51" s="39"/>
      <c r="D51" s="39"/>
      <c r="E51" s="40"/>
      <c r="F51" s="41"/>
      <c r="G51" s="42">
        <v>0</v>
      </c>
      <c r="I51" s="38"/>
    </row>
    <row r="52" spans="1:16" ht="16">
      <c r="B52" s="39" t="s">
        <v>1</v>
      </c>
      <c r="C52" s="39"/>
      <c r="D52" s="39"/>
      <c r="E52" s="40"/>
      <c r="F52" s="43"/>
      <c r="G52" s="44">
        <f>SUBTOTAL(109,Table152374[Cost])</f>
        <v>0</v>
      </c>
      <c r="I52" s="38"/>
      <c r="K52" s="39" t="s">
        <v>1</v>
      </c>
      <c r="L52" s="39"/>
      <c r="M52" s="39"/>
      <c r="N52" s="40"/>
      <c r="O52" s="44">
        <f>SUBTOTAL(109,Table181286[Amount])</f>
        <v>0</v>
      </c>
    </row>
    <row r="53" spans="1:16" ht="16">
      <c r="B53" s="39"/>
      <c r="C53" s="39"/>
      <c r="D53" s="39"/>
      <c r="E53" s="40"/>
      <c r="F53" s="41"/>
      <c r="G53" s="42"/>
      <c r="I53" s="38"/>
      <c r="K53" s="39"/>
      <c r="L53" s="39"/>
      <c r="M53" s="39"/>
      <c r="N53" s="40"/>
      <c r="O53" s="42"/>
    </row>
    <row r="54" spans="1:16" ht="16">
      <c r="B54" s="39"/>
      <c r="C54" s="39"/>
      <c r="D54" s="39"/>
      <c r="E54" s="40"/>
      <c r="F54" s="41"/>
      <c r="G54" s="42"/>
      <c r="I54" s="38"/>
      <c r="K54" s="39"/>
      <c r="L54" s="39"/>
      <c r="M54" s="39"/>
      <c r="N54" s="40"/>
      <c r="O54" s="42"/>
    </row>
    <row r="55" spans="1:16" ht="16">
      <c r="B55" s="39"/>
      <c r="C55" s="39"/>
      <c r="D55" s="39"/>
      <c r="E55" s="40"/>
      <c r="F55" s="41"/>
      <c r="G55" s="42"/>
      <c r="I55" s="38"/>
      <c r="K55" s="39"/>
      <c r="L55" s="39"/>
      <c r="M55" s="39"/>
      <c r="N55" s="40"/>
      <c r="O55" s="42"/>
    </row>
    <row r="56" spans="1:16" ht="16">
      <c r="B56" s="39"/>
      <c r="C56" s="39"/>
      <c r="D56" s="39"/>
      <c r="E56" s="40"/>
      <c r="F56" s="43"/>
      <c r="G56" s="44"/>
      <c r="I56" s="38"/>
    </row>
    <row r="57" spans="1:16" ht="16">
      <c r="B57" s="39"/>
      <c r="C57" s="39"/>
      <c r="D57" s="39"/>
      <c r="E57" s="40"/>
      <c r="F57" s="41"/>
      <c r="G57" s="42"/>
      <c r="I57" s="38"/>
    </row>
    <row r="58" spans="1:16" ht="16">
      <c r="B58" s="39"/>
      <c r="C58" s="39"/>
      <c r="D58" s="39"/>
      <c r="E58" s="40"/>
      <c r="F58" s="41"/>
      <c r="G58" s="42"/>
      <c r="I58" s="38"/>
    </row>
    <row r="59" spans="1:16" ht="16">
      <c r="B59" s="39"/>
      <c r="C59" s="39"/>
      <c r="D59" s="39"/>
      <c r="E59" s="40"/>
      <c r="F59" s="41"/>
      <c r="G59" s="42"/>
      <c r="I59" s="38"/>
    </row>
    <row r="60" spans="1:16" ht="19">
      <c r="B60" s="11" t="s">
        <v>29</v>
      </c>
      <c r="C60" s="8"/>
      <c r="D60" s="8"/>
      <c r="E60" s="8"/>
      <c r="F60" s="8"/>
      <c r="I60" s="38"/>
      <c r="K60" s="11" t="s">
        <v>29</v>
      </c>
      <c r="L60" s="8"/>
      <c r="M60" s="8"/>
      <c r="N60" s="8"/>
      <c r="O60" s="8"/>
    </row>
    <row r="61" spans="1:16" ht="18">
      <c r="B61" s="46" t="s">
        <v>4</v>
      </c>
      <c r="C61" s="46" t="s">
        <v>8</v>
      </c>
      <c r="D61" s="49" t="s">
        <v>3</v>
      </c>
      <c r="E61" s="50" t="s">
        <v>6</v>
      </c>
      <c r="F61" s="47" t="s">
        <v>7</v>
      </c>
      <c r="G61" s="48" t="s">
        <v>5</v>
      </c>
      <c r="I61" s="38"/>
      <c r="K61" s="46" t="s">
        <v>4</v>
      </c>
      <c r="L61" s="46" t="s">
        <v>8</v>
      </c>
      <c r="M61" s="49" t="s">
        <v>3</v>
      </c>
      <c r="N61" s="50" t="s">
        <v>6</v>
      </c>
      <c r="O61" s="48" t="s">
        <v>10</v>
      </c>
    </row>
    <row r="62" spans="1:16" ht="16">
      <c r="B62" s="39"/>
      <c r="C62" s="39"/>
      <c r="D62" s="39"/>
      <c r="E62" s="40"/>
      <c r="F62" s="41"/>
      <c r="G62" s="42">
        <v>0</v>
      </c>
      <c r="I62" s="38"/>
      <c r="K62" s="39"/>
      <c r="L62" s="39"/>
      <c r="M62" s="39"/>
      <c r="N62" s="40"/>
      <c r="O62" s="42">
        <v>0</v>
      </c>
    </row>
    <row r="63" spans="1:16" ht="16">
      <c r="B63" s="39"/>
      <c r="C63" s="39"/>
      <c r="D63" s="39"/>
      <c r="E63" s="40"/>
      <c r="F63" s="41"/>
      <c r="G63" s="42">
        <v>0</v>
      </c>
      <c r="I63" s="38"/>
      <c r="K63" s="39"/>
      <c r="L63" s="39"/>
      <c r="M63" s="39"/>
      <c r="N63" s="40"/>
      <c r="O63" s="42">
        <v>0</v>
      </c>
    </row>
    <row r="64" spans="1:16" ht="16">
      <c r="B64" s="39"/>
      <c r="C64" s="39"/>
      <c r="D64" s="39"/>
      <c r="E64" s="40"/>
      <c r="F64" s="41"/>
      <c r="G64" s="42">
        <v>0</v>
      </c>
      <c r="I64" s="38"/>
      <c r="K64" s="39"/>
      <c r="L64" s="39"/>
      <c r="M64" s="39"/>
      <c r="N64" s="40"/>
      <c r="O64" s="42">
        <v>0</v>
      </c>
    </row>
    <row r="65" spans="2:15" ht="16">
      <c r="B65" s="39"/>
      <c r="C65" s="39"/>
      <c r="D65" s="39"/>
      <c r="E65" s="40"/>
      <c r="F65" s="41"/>
      <c r="G65" s="42">
        <v>0</v>
      </c>
      <c r="I65" s="38"/>
      <c r="K65" s="39"/>
      <c r="L65" s="39"/>
      <c r="M65" s="39"/>
      <c r="N65" s="40"/>
      <c r="O65" s="42">
        <v>0</v>
      </c>
    </row>
    <row r="66" spans="2:15" ht="16">
      <c r="B66" s="39"/>
      <c r="C66" s="39"/>
      <c r="D66" s="39"/>
      <c r="E66" s="40"/>
      <c r="F66" s="41"/>
      <c r="G66" s="42">
        <v>0</v>
      </c>
      <c r="I66" s="38"/>
      <c r="K66" s="39"/>
      <c r="L66" s="39"/>
      <c r="M66" s="39"/>
      <c r="N66" s="40"/>
      <c r="O66" s="42">
        <v>0</v>
      </c>
    </row>
    <row r="67" spans="2:15" ht="16">
      <c r="B67" s="39"/>
      <c r="C67" s="39"/>
      <c r="D67" s="39"/>
      <c r="E67" s="40"/>
      <c r="F67" s="41"/>
      <c r="G67" s="42">
        <v>0</v>
      </c>
      <c r="I67" s="38"/>
      <c r="K67" s="39"/>
      <c r="L67" s="39"/>
      <c r="M67" s="39"/>
      <c r="N67" s="40"/>
      <c r="O67" s="42">
        <v>0</v>
      </c>
    </row>
    <row r="68" spans="2:15" ht="16">
      <c r="B68" s="39"/>
      <c r="C68" s="39"/>
      <c r="D68" s="39"/>
      <c r="E68" s="40"/>
      <c r="F68" s="41"/>
      <c r="G68" s="42">
        <v>0</v>
      </c>
      <c r="I68" s="38"/>
      <c r="K68" s="39"/>
      <c r="L68" s="39"/>
      <c r="M68" s="39"/>
      <c r="N68" s="40"/>
      <c r="O68" s="42">
        <v>0</v>
      </c>
    </row>
    <row r="69" spans="2:15" ht="16">
      <c r="B69" s="39"/>
      <c r="C69" s="39"/>
      <c r="D69" s="39"/>
      <c r="E69" s="40"/>
      <c r="F69" s="41"/>
      <c r="G69" s="42">
        <v>0</v>
      </c>
      <c r="I69" s="38"/>
      <c r="K69" s="39"/>
      <c r="L69" s="39"/>
      <c r="M69" s="39"/>
      <c r="N69" s="40"/>
      <c r="O69" s="42">
        <v>0</v>
      </c>
    </row>
    <row r="70" spans="2:15" ht="16">
      <c r="B70" s="39"/>
      <c r="C70" s="39"/>
      <c r="D70" s="39"/>
      <c r="E70" s="40"/>
      <c r="F70" s="41"/>
      <c r="G70" s="42">
        <v>0</v>
      </c>
      <c r="I70" s="38"/>
      <c r="K70" s="39"/>
      <c r="L70" s="39"/>
      <c r="M70" s="39"/>
      <c r="N70" s="40"/>
      <c r="O70" s="42">
        <v>0</v>
      </c>
    </row>
    <row r="71" spans="2:15" ht="16">
      <c r="B71" s="39"/>
      <c r="C71" s="39"/>
      <c r="D71" s="39"/>
      <c r="E71" s="40"/>
      <c r="F71" s="41"/>
      <c r="G71" s="42">
        <v>0</v>
      </c>
      <c r="I71" s="38"/>
      <c r="K71" s="39"/>
      <c r="L71" s="39"/>
      <c r="M71" s="39"/>
      <c r="N71" s="40"/>
      <c r="O71" s="42">
        <v>0</v>
      </c>
    </row>
    <row r="72" spans="2:15" ht="16">
      <c r="B72" s="39"/>
      <c r="C72" s="39"/>
      <c r="D72" s="39"/>
      <c r="E72" s="40"/>
      <c r="F72" s="41"/>
      <c r="G72" s="42">
        <v>0</v>
      </c>
      <c r="I72" s="38"/>
      <c r="K72" s="39"/>
      <c r="L72" s="39"/>
      <c r="M72" s="39"/>
      <c r="N72" s="40"/>
      <c r="O72" s="42">
        <v>0</v>
      </c>
    </row>
    <row r="73" spans="2:15" ht="16">
      <c r="B73" s="39"/>
      <c r="C73" s="39"/>
      <c r="D73" s="39"/>
      <c r="E73" s="40"/>
      <c r="F73" s="41"/>
      <c r="G73" s="42">
        <v>0</v>
      </c>
      <c r="I73" s="38"/>
      <c r="K73" s="39"/>
      <c r="L73" s="39"/>
      <c r="M73" s="39"/>
      <c r="N73" s="40"/>
      <c r="O73" s="42">
        <v>0</v>
      </c>
    </row>
    <row r="74" spans="2:15" ht="16">
      <c r="B74" s="39"/>
      <c r="C74" s="39"/>
      <c r="D74" s="39"/>
      <c r="E74" s="40"/>
      <c r="F74" s="41"/>
      <c r="G74" s="42">
        <v>0</v>
      </c>
      <c r="I74" s="38"/>
      <c r="K74" s="39"/>
      <c r="L74" s="39"/>
      <c r="M74" s="39"/>
      <c r="N74" s="40"/>
      <c r="O74" s="42">
        <v>0</v>
      </c>
    </row>
    <row r="75" spans="2:15" ht="16">
      <c r="B75" s="39"/>
      <c r="C75" s="39"/>
      <c r="D75" s="39"/>
      <c r="E75" s="40"/>
      <c r="F75" s="41"/>
      <c r="G75" s="42">
        <v>0</v>
      </c>
      <c r="I75" s="38"/>
      <c r="K75" s="39"/>
      <c r="L75" s="39"/>
      <c r="M75" s="39"/>
      <c r="N75" s="40"/>
      <c r="O75" s="42">
        <v>0</v>
      </c>
    </row>
    <row r="76" spans="2:15" ht="16">
      <c r="B76" s="39"/>
      <c r="C76" s="39"/>
      <c r="D76" s="39"/>
      <c r="E76" s="40"/>
      <c r="F76" s="41"/>
      <c r="G76" s="42">
        <v>0</v>
      </c>
      <c r="I76" s="38"/>
      <c r="K76" s="39"/>
      <c r="L76" s="39"/>
      <c r="M76" s="39"/>
      <c r="N76" s="40"/>
      <c r="O76" s="42"/>
    </row>
    <row r="77" spans="2:15" ht="16">
      <c r="B77" s="39" t="s">
        <v>1</v>
      </c>
      <c r="C77" s="39"/>
      <c r="D77" s="39"/>
      <c r="E77" s="40"/>
      <c r="F77" s="43"/>
      <c r="G77" s="44">
        <f>SUBTOTAL(109,Table15232475[Cost])</f>
        <v>0</v>
      </c>
      <c r="I77" s="38"/>
      <c r="K77" s="39" t="s">
        <v>1</v>
      </c>
      <c r="L77" s="39"/>
      <c r="M77" s="39"/>
      <c r="N77" s="40"/>
      <c r="O77" s="44">
        <f>SUBTOTAL(109,Table18126387[Amount])</f>
        <v>0</v>
      </c>
    </row>
    <row r="78" spans="2:15" ht="16">
      <c r="B78" s="39"/>
      <c r="C78" s="39"/>
      <c r="D78" s="39"/>
      <c r="E78" s="40"/>
      <c r="F78" s="41"/>
      <c r="G78" s="42"/>
      <c r="I78" s="38"/>
      <c r="K78" s="39"/>
      <c r="L78" s="39"/>
      <c r="M78" s="39"/>
      <c r="N78" s="40"/>
      <c r="O78" s="42"/>
    </row>
    <row r="79" spans="2:15" ht="16">
      <c r="B79" s="39"/>
      <c r="C79" s="39"/>
      <c r="D79" s="39"/>
      <c r="E79" s="40"/>
      <c r="F79" s="41"/>
      <c r="G79" s="42"/>
      <c r="I79" s="38"/>
      <c r="K79" s="39"/>
      <c r="L79" s="39"/>
      <c r="M79" s="39"/>
      <c r="N79" s="40"/>
      <c r="O79" s="42"/>
    </row>
    <row r="80" spans="2:15" ht="16">
      <c r="B80" s="39"/>
      <c r="C80" s="39"/>
      <c r="D80" s="39"/>
      <c r="E80" s="40"/>
      <c r="F80" s="41"/>
      <c r="G80" s="42"/>
      <c r="I80" s="38"/>
      <c r="K80" s="39"/>
      <c r="L80" s="39"/>
      <c r="M80" s="39"/>
      <c r="N80" s="40"/>
      <c r="O80" s="42"/>
    </row>
    <row r="81" spans="2:15" ht="16">
      <c r="B81" s="39"/>
      <c r="C81" s="39"/>
      <c r="D81" s="39"/>
      <c r="E81" s="40"/>
      <c r="F81" s="41"/>
      <c r="G81" s="42"/>
      <c r="I81" s="38"/>
      <c r="K81" s="39"/>
      <c r="L81" s="39"/>
      <c r="M81" s="39"/>
      <c r="N81" s="40"/>
      <c r="O81" s="42"/>
    </row>
    <row r="82" spans="2:15" ht="16">
      <c r="B82" s="39"/>
      <c r="C82" s="39"/>
      <c r="D82" s="39"/>
      <c r="E82" s="40"/>
      <c r="F82" s="41"/>
      <c r="G82" s="42"/>
      <c r="I82" s="38"/>
      <c r="K82" s="39"/>
      <c r="L82" s="39"/>
      <c r="M82" s="39"/>
      <c r="N82" s="40"/>
      <c r="O82" s="42"/>
    </row>
    <row r="83" spans="2:15" ht="16">
      <c r="B83" s="39"/>
      <c r="C83" s="39"/>
      <c r="D83" s="39"/>
      <c r="E83" s="40"/>
      <c r="F83" s="41"/>
      <c r="G83" s="42"/>
      <c r="I83" s="38"/>
      <c r="K83" s="39"/>
      <c r="L83" s="39"/>
      <c r="M83" s="39"/>
      <c r="N83" s="40"/>
      <c r="O83" s="42"/>
    </row>
    <row r="84" spans="2:15" ht="16">
      <c r="B84" s="39"/>
      <c r="C84" s="39"/>
      <c r="D84" s="39"/>
      <c r="E84" s="40"/>
      <c r="F84" s="41"/>
      <c r="G84" s="42"/>
      <c r="I84" s="38"/>
      <c r="K84" s="39"/>
      <c r="L84" s="39"/>
      <c r="M84" s="39"/>
      <c r="N84" s="40"/>
      <c r="O84" s="42"/>
    </row>
    <row r="85" spans="2:15" ht="19">
      <c r="B85" s="11" t="s">
        <v>30</v>
      </c>
      <c r="C85" s="8"/>
      <c r="D85" s="8"/>
      <c r="E85" s="8"/>
      <c r="F85" s="8"/>
      <c r="I85" s="38"/>
      <c r="K85" s="11" t="s">
        <v>30</v>
      </c>
      <c r="L85" s="8"/>
      <c r="M85" s="8"/>
      <c r="N85" s="8"/>
      <c r="O85" s="8"/>
    </row>
    <row r="86" spans="2:15" ht="18">
      <c r="B86" s="46" t="s">
        <v>4</v>
      </c>
      <c r="C86" s="46" t="s">
        <v>8</v>
      </c>
      <c r="D86" s="49" t="s">
        <v>3</v>
      </c>
      <c r="E86" s="50" t="s">
        <v>6</v>
      </c>
      <c r="F86" s="47" t="s">
        <v>7</v>
      </c>
      <c r="G86" s="48" t="s">
        <v>5</v>
      </c>
      <c r="I86" s="38"/>
      <c r="K86" s="46" t="s">
        <v>4</v>
      </c>
      <c r="L86" s="46" t="s">
        <v>8</v>
      </c>
      <c r="M86" s="49" t="s">
        <v>3</v>
      </c>
      <c r="N86" s="50" t="s">
        <v>6</v>
      </c>
      <c r="O86" s="48" t="s">
        <v>10</v>
      </c>
    </row>
    <row r="87" spans="2:15" ht="16">
      <c r="B87" s="39"/>
      <c r="C87" s="39"/>
      <c r="D87" s="39"/>
      <c r="E87" s="40"/>
      <c r="F87" s="41"/>
      <c r="G87" s="42">
        <v>0</v>
      </c>
      <c r="I87" s="38"/>
      <c r="K87" s="39"/>
      <c r="L87" s="39"/>
      <c r="M87" s="39"/>
      <c r="N87" s="40"/>
      <c r="O87" s="42">
        <v>0</v>
      </c>
    </row>
    <row r="88" spans="2:15" ht="16">
      <c r="B88" s="39"/>
      <c r="C88" s="39"/>
      <c r="D88" s="39"/>
      <c r="E88" s="40"/>
      <c r="F88" s="41"/>
      <c r="G88" s="42">
        <v>0</v>
      </c>
      <c r="I88" s="38"/>
      <c r="K88" s="39"/>
      <c r="L88" s="39"/>
      <c r="M88" s="39"/>
      <c r="N88" s="40"/>
      <c r="O88" s="42">
        <v>0</v>
      </c>
    </row>
    <row r="89" spans="2:15" ht="16">
      <c r="B89" s="39"/>
      <c r="C89" s="39"/>
      <c r="D89" s="39"/>
      <c r="E89" s="40"/>
      <c r="F89" s="41"/>
      <c r="G89" s="42">
        <v>0</v>
      </c>
      <c r="I89" s="38"/>
      <c r="K89" s="39"/>
      <c r="L89" s="39"/>
      <c r="M89" s="39"/>
      <c r="N89" s="40"/>
      <c r="O89" s="42">
        <v>0</v>
      </c>
    </row>
    <row r="90" spans="2:15" ht="16">
      <c r="B90" s="39"/>
      <c r="C90" s="39"/>
      <c r="D90" s="39"/>
      <c r="E90" s="40"/>
      <c r="F90" s="41"/>
      <c r="G90" s="42">
        <v>0</v>
      </c>
      <c r="I90" s="38"/>
      <c r="K90" s="39"/>
      <c r="L90" s="39"/>
      <c r="M90" s="39"/>
      <c r="N90" s="40"/>
      <c r="O90" s="42">
        <v>0</v>
      </c>
    </row>
    <row r="91" spans="2:15" ht="16">
      <c r="B91" s="39"/>
      <c r="C91" s="39"/>
      <c r="D91" s="39"/>
      <c r="E91" s="40"/>
      <c r="F91" s="41"/>
      <c r="G91" s="42">
        <v>0</v>
      </c>
      <c r="I91" s="38"/>
      <c r="K91" s="39"/>
      <c r="L91" s="39"/>
      <c r="M91" s="39"/>
      <c r="N91" s="40"/>
      <c r="O91" s="42">
        <v>0</v>
      </c>
    </row>
    <row r="92" spans="2:15" ht="16">
      <c r="B92" s="39"/>
      <c r="C92" s="39"/>
      <c r="D92" s="39"/>
      <c r="E92" s="40"/>
      <c r="F92" s="41"/>
      <c r="G92" s="42">
        <v>0</v>
      </c>
      <c r="I92" s="38"/>
      <c r="K92" s="39"/>
      <c r="L92" s="39"/>
      <c r="M92" s="39"/>
      <c r="N92" s="40"/>
      <c r="O92" s="42">
        <v>0</v>
      </c>
    </row>
    <row r="93" spans="2:15" ht="16">
      <c r="B93" s="39"/>
      <c r="C93" s="39"/>
      <c r="D93" s="39"/>
      <c r="E93" s="40"/>
      <c r="F93" s="41"/>
      <c r="G93" s="42">
        <v>0</v>
      </c>
      <c r="I93" s="38"/>
      <c r="K93" s="39"/>
      <c r="L93" s="39"/>
      <c r="M93" s="39"/>
      <c r="N93" s="40"/>
      <c r="O93" s="42">
        <v>0</v>
      </c>
    </row>
    <row r="94" spans="2:15" ht="16">
      <c r="B94" s="39"/>
      <c r="C94" s="39"/>
      <c r="D94" s="39"/>
      <c r="E94" s="40"/>
      <c r="F94" s="41"/>
      <c r="G94" s="42">
        <v>0</v>
      </c>
      <c r="I94" s="38"/>
      <c r="K94" s="39"/>
      <c r="L94" s="39"/>
      <c r="M94" s="39"/>
      <c r="N94" s="40"/>
      <c r="O94" s="42">
        <v>0</v>
      </c>
    </row>
    <row r="95" spans="2:15" ht="16">
      <c r="B95" s="39"/>
      <c r="C95" s="39"/>
      <c r="D95" s="39"/>
      <c r="E95" s="40"/>
      <c r="F95" s="41"/>
      <c r="G95" s="42">
        <v>0</v>
      </c>
      <c r="I95" s="38"/>
      <c r="K95" s="39"/>
      <c r="L95" s="39"/>
      <c r="M95" s="39"/>
      <c r="N95" s="40"/>
      <c r="O95" s="42">
        <v>0</v>
      </c>
    </row>
    <row r="96" spans="2:15" ht="16">
      <c r="B96" s="39"/>
      <c r="C96" s="39"/>
      <c r="D96" s="39"/>
      <c r="E96" s="40"/>
      <c r="F96" s="41"/>
      <c r="G96" s="42">
        <v>0</v>
      </c>
      <c r="I96" s="38"/>
      <c r="K96" s="39"/>
      <c r="L96" s="39"/>
      <c r="M96" s="39"/>
      <c r="N96" s="40"/>
      <c r="O96" s="42">
        <v>0</v>
      </c>
    </row>
    <row r="97" spans="2:15" ht="16">
      <c r="B97" s="39"/>
      <c r="C97" s="39"/>
      <c r="D97" s="39"/>
      <c r="E97" s="40"/>
      <c r="F97" s="41"/>
      <c r="G97" s="42">
        <v>0</v>
      </c>
      <c r="I97" s="38"/>
      <c r="K97" s="39"/>
      <c r="L97" s="39"/>
      <c r="M97" s="39"/>
      <c r="N97" s="40"/>
      <c r="O97" s="42">
        <v>0</v>
      </c>
    </row>
    <row r="98" spans="2:15" ht="16">
      <c r="B98" s="39"/>
      <c r="C98" s="39"/>
      <c r="D98" s="39"/>
      <c r="E98" s="40"/>
      <c r="F98" s="41"/>
      <c r="G98" s="42">
        <v>0</v>
      </c>
      <c r="I98" s="38"/>
      <c r="K98" s="39"/>
      <c r="L98" s="39"/>
      <c r="M98" s="39"/>
      <c r="N98" s="40"/>
      <c r="O98" s="42">
        <v>0</v>
      </c>
    </row>
    <row r="99" spans="2:15" ht="16">
      <c r="B99" s="39"/>
      <c r="C99" s="39"/>
      <c r="D99" s="39"/>
      <c r="E99" s="40"/>
      <c r="F99" s="41"/>
      <c r="G99" s="42">
        <v>0</v>
      </c>
      <c r="I99" s="38"/>
      <c r="K99" s="39"/>
      <c r="L99" s="39"/>
      <c r="M99" s="39"/>
      <c r="N99" s="40"/>
      <c r="O99" s="42">
        <v>0</v>
      </c>
    </row>
    <row r="100" spans="2:15" ht="16">
      <c r="B100" s="39"/>
      <c r="C100" s="39"/>
      <c r="D100" s="39"/>
      <c r="E100" s="40"/>
      <c r="F100" s="41"/>
      <c r="G100" s="42">
        <v>0</v>
      </c>
      <c r="I100" s="38"/>
      <c r="K100" s="39"/>
      <c r="L100" s="39"/>
      <c r="M100" s="39"/>
      <c r="N100" s="40"/>
      <c r="O100" s="42">
        <v>0</v>
      </c>
    </row>
    <row r="101" spans="2:15" ht="16">
      <c r="B101" s="39"/>
      <c r="C101" s="39"/>
      <c r="D101" s="39"/>
      <c r="E101" s="40"/>
      <c r="F101" s="41"/>
      <c r="G101" s="42">
        <v>0</v>
      </c>
      <c r="I101" s="38"/>
      <c r="K101" s="39"/>
      <c r="L101" s="39"/>
      <c r="M101" s="39"/>
      <c r="N101" s="40"/>
      <c r="O101" s="42"/>
    </row>
    <row r="102" spans="2:15" ht="16">
      <c r="B102" s="39" t="s">
        <v>1</v>
      </c>
      <c r="C102" s="39"/>
      <c r="D102" s="39"/>
      <c r="E102" s="40"/>
      <c r="F102" s="43"/>
      <c r="G102" s="44">
        <f>SUBTOTAL(109,Table15234276[Cost])</f>
        <v>0</v>
      </c>
      <c r="I102" s="38"/>
      <c r="K102" s="39" t="s">
        <v>1</v>
      </c>
      <c r="L102" s="39"/>
      <c r="M102" s="39"/>
      <c r="N102" s="40"/>
      <c r="O102" s="44">
        <f>SUBTOTAL(109,Table18126488[Amount])</f>
        <v>0</v>
      </c>
    </row>
    <row r="103" spans="2:15" ht="16">
      <c r="B103" s="39"/>
      <c r="C103" s="39"/>
      <c r="D103" s="39"/>
      <c r="E103" s="40"/>
      <c r="F103" s="41"/>
      <c r="G103" s="42"/>
      <c r="I103" s="38"/>
      <c r="K103" s="39"/>
      <c r="L103" s="39"/>
      <c r="M103" s="39"/>
      <c r="N103" s="40"/>
      <c r="O103" s="42"/>
    </row>
    <row r="104" spans="2:15" ht="16">
      <c r="B104" s="39"/>
      <c r="C104" s="39"/>
      <c r="D104" s="39"/>
      <c r="E104" s="40"/>
      <c r="F104" s="41"/>
      <c r="G104" s="42"/>
      <c r="I104" s="38"/>
      <c r="K104" s="39"/>
      <c r="L104" s="39"/>
      <c r="M104" s="39"/>
      <c r="N104" s="40"/>
      <c r="O104" s="42"/>
    </row>
    <row r="105" spans="2:15" ht="16">
      <c r="B105" s="39"/>
      <c r="C105" s="39"/>
      <c r="D105" s="39"/>
      <c r="E105" s="40"/>
      <c r="F105" s="41"/>
      <c r="G105" s="42"/>
      <c r="I105" s="38"/>
      <c r="K105" s="39"/>
      <c r="L105" s="39"/>
      <c r="M105" s="39"/>
      <c r="N105" s="40"/>
      <c r="O105" s="42"/>
    </row>
    <row r="106" spans="2:15" ht="16">
      <c r="B106" s="39"/>
      <c r="C106" s="39"/>
      <c r="D106" s="39"/>
      <c r="E106" s="40"/>
      <c r="F106" s="41"/>
      <c r="G106" s="42"/>
      <c r="I106" s="38"/>
      <c r="K106" s="39"/>
      <c r="L106" s="39"/>
      <c r="M106" s="39"/>
      <c r="N106" s="40"/>
      <c r="O106" s="42"/>
    </row>
    <row r="107" spans="2:15" ht="16">
      <c r="B107" s="39"/>
      <c r="C107" s="39"/>
      <c r="D107" s="39"/>
      <c r="E107" s="40"/>
      <c r="F107" s="41"/>
      <c r="G107" s="42"/>
      <c r="I107" s="38"/>
      <c r="K107" s="39"/>
      <c r="L107" s="39"/>
      <c r="M107" s="39"/>
      <c r="N107" s="40"/>
      <c r="O107" s="42"/>
    </row>
    <row r="108" spans="2:15" ht="16">
      <c r="B108" s="39"/>
      <c r="C108" s="39"/>
      <c r="D108" s="39"/>
      <c r="E108" s="40"/>
      <c r="F108" s="41"/>
      <c r="G108" s="42"/>
      <c r="I108" s="38"/>
      <c r="K108" s="39"/>
      <c r="L108" s="39"/>
      <c r="M108" s="39"/>
      <c r="N108" s="40"/>
      <c r="O108" s="42"/>
    </row>
    <row r="109" spans="2:15" ht="16">
      <c r="B109" s="39"/>
      <c r="C109" s="39"/>
      <c r="D109" s="39"/>
      <c r="E109" s="40"/>
      <c r="F109" s="41"/>
      <c r="G109" s="42"/>
      <c r="I109" s="38"/>
      <c r="K109" s="39"/>
      <c r="L109" s="39"/>
      <c r="M109" s="39"/>
      <c r="N109" s="40"/>
      <c r="O109" s="42"/>
    </row>
    <row r="110" spans="2:15" ht="19">
      <c r="B110" s="11" t="s">
        <v>31</v>
      </c>
      <c r="C110" s="8"/>
      <c r="D110" s="8"/>
      <c r="E110" s="8"/>
      <c r="F110" s="8"/>
      <c r="I110" s="38"/>
      <c r="K110" s="11" t="s">
        <v>31</v>
      </c>
      <c r="L110" s="8"/>
      <c r="M110" s="8"/>
      <c r="N110" s="8"/>
      <c r="O110" s="8"/>
    </row>
    <row r="111" spans="2:15" ht="18">
      <c r="B111" s="46" t="s">
        <v>4</v>
      </c>
      <c r="C111" s="46" t="s">
        <v>8</v>
      </c>
      <c r="D111" s="49" t="s">
        <v>3</v>
      </c>
      <c r="E111" s="50" t="s">
        <v>6</v>
      </c>
      <c r="F111" s="47" t="s">
        <v>7</v>
      </c>
      <c r="G111" s="48" t="s">
        <v>5</v>
      </c>
      <c r="I111" s="38"/>
      <c r="K111" s="46" t="s">
        <v>4</v>
      </c>
      <c r="L111" s="46" t="s">
        <v>8</v>
      </c>
      <c r="M111" s="49" t="s">
        <v>3</v>
      </c>
      <c r="N111" s="50" t="s">
        <v>6</v>
      </c>
      <c r="O111" s="48" t="s">
        <v>10</v>
      </c>
    </row>
    <row r="112" spans="2:15" ht="16">
      <c r="B112" s="39"/>
      <c r="C112" s="39"/>
      <c r="D112" s="39"/>
      <c r="E112" s="40"/>
      <c r="F112" s="41"/>
      <c r="G112" s="42">
        <v>0</v>
      </c>
      <c r="I112" s="38"/>
      <c r="K112" s="39"/>
      <c r="L112" s="39"/>
      <c r="M112" s="39"/>
      <c r="N112" s="40"/>
      <c r="O112" s="42">
        <v>0</v>
      </c>
    </row>
    <row r="113" spans="2:15" ht="16">
      <c r="B113" s="39"/>
      <c r="C113" s="39"/>
      <c r="D113" s="39"/>
      <c r="E113" s="40"/>
      <c r="F113" s="41"/>
      <c r="G113" s="42">
        <v>0</v>
      </c>
      <c r="I113" s="38"/>
      <c r="K113" s="39"/>
      <c r="L113" s="39"/>
      <c r="M113" s="39"/>
      <c r="N113" s="40"/>
      <c r="O113" s="42">
        <v>0</v>
      </c>
    </row>
    <row r="114" spans="2:15" ht="16">
      <c r="B114" s="39"/>
      <c r="C114" s="39"/>
      <c r="D114" s="39"/>
      <c r="E114" s="40"/>
      <c r="F114" s="41"/>
      <c r="G114" s="42">
        <v>0</v>
      </c>
      <c r="I114" s="38"/>
      <c r="K114" s="39"/>
      <c r="L114" s="39"/>
      <c r="M114" s="39"/>
      <c r="N114" s="40"/>
      <c r="O114" s="42">
        <v>0</v>
      </c>
    </row>
    <row r="115" spans="2:15" ht="16">
      <c r="B115" s="39"/>
      <c r="C115" s="39"/>
      <c r="D115" s="39"/>
      <c r="E115" s="40"/>
      <c r="F115" s="41"/>
      <c r="G115" s="42">
        <v>0</v>
      </c>
      <c r="I115" s="38"/>
      <c r="K115" s="39"/>
      <c r="L115" s="39"/>
      <c r="M115" s="39"/>
      <c r="N115" s="40"/>
      <c r="O115" s="42">
        <v>0</v>
      </c>
    </row>
    <row r="116" spans="2:15" ht="16">
      <c r="B116" s="39"/>
      <c r="C116" s="39"/>
      <c r="D116" s="39"/>
      <c r="E116" s="40"/>
      <c r="F116" s="41"/>
      <c r="G116" s="42">
        <v>0</v>
      </c>
      <c r="I116" s="38"/>
      <c r="K116" s="39"/>
      <c r="L116" s="39"/>
      <c r="M116" s="39"/>
      <c r="N116" s="40"/>
      <c r="O116" s="42">
        <v>0</v>
      </c>
    </row>
    <row r="117" spans="2:15" ht="16">
      <c r="B117" s="39"/>
      <c r="C117" s="39"/>
      <c r="D117" s="39"/>
      <c r="E117" s="40"/>
      <c r="F117" s="41"/>
      <c r="G117" s="42">
        <v>0</v>
      </c>
      <c r="I117" s="38"/>
      <c r="K117" s="39"/>
      <c r="L117" s="39"/>
      <c r="M117" s="39"/>
      <c r="N117" s="40"/>
      <c r="O117" s="42">
        <v>0</v>
      </c>
    </row>
    <row r="118" spans="2:15" ht="16">
      <c r="B118" s="39"/>
      <c r="C118" s="39"/>
      <c r="D118" s="39"/>
      <c r="E118" s="40"/>
      <c r="F118" s="41"/>
      <c r="G118" s="42">
        <v>0</v>
      </c>
      <c r="I118" s="38"/>
      <c r="K118" s="39"/>
      <c r="L118" s="39"/>
      <c r="M118" s="39"/>
      <c r="N118" s="40"/>
      <c r="O118" s="42">
        <v>0</v>
      </c>
    </row>
    <row r="119" spans="2:15" ht="16">
      <c r="B119" s="39"/>
      <c r="C119" s="39"/>
      <c r="D119" s="39"/>
      <c r="E119" s="40"/>
      <c r="F119" s="41"/>
      <c r="G119" s="42">
        <v>0</v>
      </c>
      <c r="I119" s="38"/>
      <c r="K119" s="39"/>
      <c r="L119" s="39"/>
      <c r="M119" s="39"/>
      <c r="N119" s="40"/>
      <c r="O119" s="42">
        <v>0</v>
      </c>
    </row>
    <row r="120" spans="2:15" ht="16">
      <c r="B120" s="39"/>
      <c r="C120" s="39"/>
      <c r="D120" s="39"/>
      <c r="E120" s="40"/>
      <c r="F120" s="41"/>
      <c r="G120" s="42">
        <v>0</v>
      </c>
      <c r="I120" s="38"/>
      <c r="K120" s="39"/>
      <c r="L120" s="39"/>
      <c r="M120" s="39"/>
      <c r="N120" s="40"/>
      <c r="O120" s="42">
        <v>0</v>
      </c>
    </row>
    <row r="121" spans="2:15" ht="16">
      <c r="B121" s="39"/>
      <c r="C121" s="39"/>
      <c r="D121" s="39"/>
      <c r="E121" s="40"/>
      <c r="F121" s="41"/>
      <c r="G121" s="42">
        <v>0</v>
      </c>
      <c r="I121" s="38"/>
      <c r="K121" s="39"/>
      <c r="L121" s="39"/>
      <c r="M121" s="39"/>
      <c r="N121" s="40"/>
      <c r="O121" s="42">
        <v>0</v>
      </c>
    </row>
    <row r="122" spans="2:15" ht="16">
      <c r="B122" s="39"/>
      <c r="C122" s="39"/>
      <c r="D122" s="39"/>
      <c r="E122" s="40"/>
      <c r="F122" s="41"/>
      <c r="G122" s="42">
        <v>0</v>
      </c>
      <c r="I122" s="38"/>
      <c r="K122" s="39"/>
      <c r="L122" s="39"/>
      <c r="M122" s="39"/>
      <c r="N122" s="40"/>
      <c r="O122" s="42">
        <v>0</v>
      </c>
    </row>
    <row r="123" spans="2:15" ht="16">
      <c r="B123" s="39"/>
      <c r="C123" s="39"/>
      <c r="D123" s="39"/>
      <c r="E123" s="40"/>
      <c r="F123" s="41"/>
      <c r="G123" s="42">
        <v>0</v>
      </c>
      <c r="I123" s="38"/>
      <c r="K123" s="39"/>
      <c r="L123" s="39"/>
      <c r="M123" s="39"/>
      <c r="N123" s="40"/>
      <c r="O123" s="42">
        <v>0</v>
      </c>
    </row>
    <row r="124" spans="2:15" ht="16">
      <c r="B124" s="39"/>
      <c r="C124" s="39"/>
      <c r="D124" s="39"/>
      <c r="E124" s="40"/>
      <c r="F124" s="41"/>
      <c r="G124" s="42">
        <v>0</v>
      </c>
      <c r="I124" s="38"/>
      <c r="K124" s="39"/>
      <c r="L124" s="39"/>
      <c r="M124" s="39"/>
      <c r="N124" s="40"/>
      <c r="O124" s="42">
        <v>0</v>
      </c>
    </row>
    <row r="125" spans="2:15" ht="16">
      <c r="B125" s="39"/>
      <c r="C125" s="39"/>
      <c r="D125" s="39"/>
      <c r="E125" s="40"/>
      <c r="F125" s="41"/>
      <c r="G125" s="42">
        <v>0</v>
      </c>
      <c r="I125" s="38"/>
      <c r="K125" s="39"/>
      <c r="L125" s="39"/>
      <c r="M125" s="39"/>
      <c r="N125" s="40"/>
      <c r="O125" s="42">
        <v>0</v>
      </c>
    </row>
    <row r="126" spans="2:15" ht="16">
      <c r="B126" s="39"/>
      <c r="C126" s="39"/>
      <c r="D126" s="39"/>
      <c r="E126" s="40"/>
      <c r="F126" s="41"/>
      <c r="G126" s="42">
        <v>0</v>
      </c>
      <c r="I126" s="38"/>
      <c r="K126" s="39"/>
      <c r="L126" s="39"/>
      <c r="M126" s="39"/>
      <c r="N126" s="40"/>
      <c r="O126" s="42"/>
    </row>
    <row r="127" spans="2:15" ht="16">
      <c r="B127" s="39" t="s">
        <v>1</v>
      </c>
      <c r="C127" s="39"/>
      <c r="D127" s="39"/>
      <c r="E127" s="40"/>
      <c r="F127" s="43"/>
      <c r="G127" s="44">
        <f>SUBTOTAL(109,Table15234377[Cost])</f>
        <v>0</v>
      </c>
      <c r="I127" s="38"/>
      <c r="K127" s="39" t="s">
        <v>1</v>
      </c>
      <c r="L127" s="39"/>
      <c r="M127" s="39"/>
      <c r="N127" s="40"/>
      <c r="O127" s="44">
        <f>SUBTOTAL(109,Table1812646589[Amount])</f>
        <v>0</v>
      </c>
    </row>
    <row r="128" spans="2:15" ht="16">
      <c r="B128" s="39"/>
      <c r="C128" s="39"/>
      <c r="D128" s="39"/>
      <c r="E128" s="40"/>
      <c r="F128" s="41"/>
      <c r="G128" s="42"/>
      <c r="I128" s="38"/>
    </row>
    <row r="129" spans="2:15" ht="16">
      <c r="B129" s="39"/>
      <c r="C129" s="39"/>
      <c r="D129" s="39"/>
      <c r="E129" s="40"/>
      <c r="F129" s="41"/>
      <c r="G129" s="42"/>
      <c r="I129" s="38"/>
    </row>
    <row r="130" spans="2:15" ht="16">
      <c r="B130" s="39"/>
      <c r="C130" s="39"/>
      <c r="D130" s="39"/>
      <c r="E130" s="40"/>
      <c r="F130" s="41"/>
      <c r="G130" s="42"/>
      <c r="I130" s="38"/>
    </row>
    <row r="131" spans="2:15" ht="16">
      <c r="B131" s="39"/>
      <c r="C131" s="39"/>
      <c r="D131" s="39"/>
      <c r="E131" s="40"/>
      <c r="F131" s="41"/>
      <c r="G131" s="42"/>
      <c r="I131" s="38"/>
    </row>
    <row r="132" spans="2:15" ht="16">
      <c r="B132" s="39"/>
      <c r="C132" s="39"/>
      <c r="D132" s="39"/>
      <c r="E132" s="40"/>
      <c r="F132" s="41"/>
      <c r="G132" s="42"/>
      <c r="I132" s="38"/>
    </row>
    <row r="133" spans="2:15" ht="16">
      <c r="B133" s="39"/>
      <c r="C133" s="39"/>
      <c r="D133" s="39"/>
      <c r="E133" s="40"/>
      <c r="F133" s="41"/>
      <c r="G133" s="42"/>
      <c r="I133" s="38"/>
    </row>
    <row r="134" spans="2:15" ht="16">
      <c r="B134" s="39"/>
      <c r="C134" s="39"/>
      <c r="D134" s="39"/>
      <c r="E134" s="40"/>
      <c r="F134" s="41"/>
      <c r="G134" s="42"/>
      <c r="I134" s="38"/>
    </row>
    <row r="135" spans="2:15" ht="19">
      <c r="B135" s="11" t="s">
        <v>32</v>
      </c>
      <c r="C135" s="8"/>
      <c r="D135" s="8"/>
      <c r="E135" s="8"/>
      <c r="F135" s="8"/>
      <c r="I135" s="38"/>
      <c r="K135" s="11" t="s">
        <v>32</v>
      </c>
      <c r="L135" s="8"/>
      <c r="M135" s="8"/>
      <c r="N135" s="8"/>
      <c r="O135" s="8"/>
    </row>
    <row r="136" spans="2:15" ht="18">
      <c r="B136" s="46" t="s">
        <v>4</v>
      </c>
      <c r="C136" s="46" t="s">
        <v>8</v>
      </c>
      <c r="D136" s="49" t="s">
        <v>3</v>
      </c>
      <c r="E136" s="50" t="s">
        <v>6</v>
      </c>
      <c r="F136" s="47" t="s">
        <v>7</v>
      </c>
      <c r="G136" s="48" t="s">
        <v>5</v>
      </c>
      <c r="I136" s="38"/>
      <c r="K136" s="46" t="s">
        <v>4</v>
      </c>
      <c r="L136" s="46" t="s">
        <v>8</v>
      </c>
      <c r="M136" s="49" t="s">
        <v>3</v>
      </c>
      <c r="N136" s="50" t="s">
        <v>6</v>
      </c>
      <c r="O136" s="48" t="s">
        <v>10</v>
      </c>
    </row>
    <row r="137" spans="2:15" ht="16">
      <c r="B137" s="39"/>
      <c r="C137" s="39"/>
      <c r="D137" s="39"/>
      <c r="E137" s="40"/>
      <c r="F137" s="41"/>
      <c r="G137" s="42">
        <v>0</v>
      </c>
      <c r="I137" s="38"/>
      <c r="K137" s="39"/>
      <c r="L137" s="39"/>
      <c r="M137" s="39"/>
      <c r="N137" s="40"/>
      <c r="O137" s="42">
        <v>0</v>
      </c>
    </row>
    <row r="138" spans="2:15" ht="16">
      <c r="B138" s="39"/>
      <c r="C138" s="39"/>
      <c r="D138" s="39"/>
      <c r="E138" s="40"/>
      <c r="F138" s="41"/>
      <c r="G138" s="42">
        <v>0</v>
      </c>
      <c r="I138" s="38"/>
      <c r="K138" s="39"/>
      <c r="L138" s="39"/>
      <c r="M138" s="39"/>
      <c r="N138" s="40"/>
      <c r="O138" s="42">
        <v>0</v>
      </c>
    </row>
    <row r="139" spans="2:15" ht="16">
      <c r="B139" s="39"/>
      <c r="C139" s="39"/>
      <c r="D139" s="39"/>
      <c r="E139" s="40"/>
      <c r="F139" s="41"/>
      <c r="G139" s="42">
        <v>0</v>
      </c>
      <c r="I139" s="38"/>
      <c r="K139" s="39"/>
      <c r="L139" s="39"/>
      <c r="M139" s="39"/>
      <c r="N139" s="40"/>
      <c r="O139" s="42">
        <v>0</v>
      </c>
    </row>
    <row r="140" spans="2:15" ht="16">
      <c r="B140" s="39"/>
      <c r="C140" s="39"/>
      <c r="D140" s="39"/>
      <c r="E140" s="40"/>
      <c r="F140" s="41"/>
      <c r="G140" s="42">
        <v>0</v>
      </c>
      <c r="I140" s="38"/>
      <c r="K140" s="39"/>
      <c r="L140" s="39"/>
      <c r="M140" s="39"/>
      <c r="N140" s="40"/>
      <c r="O140" s="42">
        <v>0</v>
      </c>
    </row>
    <row r="141" spans="2:15" ht="16">
      <c r="B141" s="39"/>
      <c r="C141" s="39"/>
      <c r="D141" s="39"/>
      <c r="E141" s="40"/>
      <c r="F141" s="41"/>
      <c r="G141" s="42">
        <v>0</v>
      </c>
      <c r="I141" s="38"/>
      <c r="K141" s="39"/>
      <c r="L141" s="39"/>
      <c r="M141" s="39"/>
      <c r="N141" s="40"/>
      <c r="O141" s="42">
        <v>0</v>
      </c>
    </row>
    <row r="142" spans="2:15" ht="16">
      <c r="B142" s="39"/>
      <c r="C142" s="39"/>
      <c r="D142" s="39"/>
      <c r="E142" s="40"/>
      <c r="F142" s="41"/>
      <c r="G142" s="42">
        <v>0</v>
      </c>
      <c r="I142" s="38"/>
      <c r="K142" s="39"/>
      <c r="L142" s="39"/>
      <c r="M142" s="39"/>
      <c r="N142" s="40"/>
      <c r="O142" s="42">
        <v>0</v>
      </c>
    </row>
    <row r="143" spans="2:15" ht="16">
      <c r="B143" s="39"/>
      <c r="C143" s="39"/>
      <c r="D143" s="39"/>
      <c r="E143" s="40"/>
      <c r="F143" s="41"/>
      <c r="G143" s="42">
        <v>0</v>
      </c>
      <c r="I143" s="38"/>
      <c r="K143" s="39"/>
      <c r="L143" s="39"/>
      <c r="M143" s="39"/>
      <c r="N143" s="40"/>
      <c r="O143" s="42">
        <v>0</v>
      </c>
    </row>
    <row r="144" spans="2:15" ht="16">
      <c r="B144" s="39"/>
      <c r="C144" s="39"/>
      <c r="D144" s="39"/>
      <c r="E144" s="40"/>
      <c r="F144" s="41"/>
      <c r="G144" s="42">
        <v>0</v>
      </c>
      <c r="I144" s="38"/>
      <c r="K144" s="39"/>
      <c r="L144" s="39"/>
      <c r="M144" s="39"/>
      <c r="N144" s="40"/>
      <c r="O144" s="42">
        <v>0</v>
      </c>
    </row>
    <row r="145" spans="2:15" ht="16">
      <c r="B145" s="39"/>
      <c r="C145" s="39"/>
      <c r="D145" s="39"/>
      <c r="E145" s="40"/>
      <c r="F145" s="41"/>
      <c r="G145" s="42">
        <v>0</v>
      </c>
      <c r="I145" s="38"/>
      <c r="K145" s="39"/>
      <c r="L145" s="39"/>
      <c r="M145" s="39"/>
      <c r="N145" s="40"/>
      <c r="O145" s="42">
        <v>0</v>
      </c>
    </row>
    <row r="146" spans="2:15" ht="16">
      <c r="B146" s="39"/>
      <c r="C146" s="39"/>
      <c r="D146" s="39"/>
      <c r="E146" s="40"/>
      <c r="F146" s="41"/>
      <c r="G146" s="42">
        <v>0</v>
      </c>
      <c r="I146" s="38"/>
      <c r="K146" s="39"/>
      <c r="L146" s="39"/>
      <c r="M146" s="39"/>
      <c r="N146" s="40"/>
      <c r="O146" s="42">
        <v>0</v>
      </c>
    </row>
    <row r="147" spans="2:15" ht="16">
      <c r="B147" s="39"/>
      <c r="C147" s="39"/>
      <c r="D147" s="39"/>
      <c r="E147" s="40"/>
      <c r="F147" s="41"/>
      <c r="G147" s="42">
        <v>0</v>
      </c>
      <c r="I147" s="38"/>
      <c r="K147" s="39"/>
      <c r="L147" s="39"/>
      <c r="M147" s="39"/>
      <c r="N147" s="40"/>
      <c r="O147" s="42">
        <v>0</v>
      </c>
    </row>
    <row r="148" spans="2:15" ht="16">
      <c r="B148" s="39"/>
      <c r="C148" s="39"/>
      <c r="D148" s="39"/>
      <c r="E148" s="40"/>
      <c r="F148" s="41"/>
      <c r="G148" s="42">
        <v>0</v>
      </c>
      <c r="I148" s="38"/>
      <c r="K148" s="39"/>
      <c r="L148" s="39"/>
      <c r="M148" s="39"/>
      <c r="N148" s="40"/>
      <c r="O148" s="42">
        <v>0</v>
      </c>
    </row>
    <row r="149" spans="2:15" ht="16">
      <c r="B149" s="39"/>
      <c r="C149" s="39"/>
      <c r="D149" s="39"/>
      <c r="E149" s="40"/>
      <c r="F149" s="41"/>
      <c r="G149" s="42">
        <v>0</v>
      </c>
      <c r="I149" s="38"/>
      <c r="K149" s="39"/>
      <c r="L149" s="39"/>
      <c r="M149" s="39"/>
      <c r="N149" s="40"/>
      <c r="O149" s="42">
        <v>0</v>
      </c>
    </row>
    <row r="150" spans="2:15" ht="16">
      <c r="B150" s="39"/>
      <c r="C150" s="39"/>
      <c r="D150" s="39"/>
      <c r="E150" s="40"/>
      <c r="F150" s="41"/>
      <c r="G150" s="42">
        <v>0</v>
      </c>
      <c r="I150" s="38"/>
      <c r="K150" s="39"/>
      <c r="L150" s="39"/>
      <c r="M150" s="39"/>
      <c r="N150" s="40"/>
      <c r="O150" s="42">
        <v>0</v>
      </c>
    </row>
    <row r="151" spans="2:15" ht="16">
      <c r="B151" s="39"/>
      <c r="C151" s="39"/>
      <c r="D151" s="39"/>
      <c r="E151" s="40"/>
      <c r="F151" s="41"/>
      <c r="G151" s="42">
        <v>0</v>
      </c>
      <c r="I151" s="38"/>
      <c r="K151" s="39"/>
      <c r="L151" s="39"/>
      <c r="M151" s="39"/>
      <c r="N151" s="40"/>
      <c r="O151" s="42"/>
    </row>
    <row r="152" spans="2:15" ht="16">
      <c r="B152" s="39" t="s">
        <v>1</v>
      </c>
      <c r="C152" s="39"/>
      <c r="D152" s="39"/>
      <c r="E152" s="40"/>
      <c r="F152" s="43"/>
      <c r="G152" s="44">
        <f>SUBTOTAL(109,Table15234478[Cost])</f>
        <v>0</v>
      </c>
      <c r="I152" s="38"/>
      <c r="K152" s="39" t="s">
        <v>1</v>
      </c>
      <c r="L152" s="39"/>
      <c r="M152" s="39"/>
      <c r="N152" s="40"/>
      <c r="O152" s="44">
        <f>SUBTOTAL(109,Table1812646690[Amount])</f>
        <v>0</v>
      </c>
    </row>
    <row r="153" spans="2:15" ht="16">
      <c r="B153" s="39"/>
      <c r="C153" s="39"/>
      <c r="D153" s="39"/>
      <c r="E153" s="40"/>
      <c r="F153" s="41"/>
      <c r="G153" s="42"/>
      <c r="I153" s="38"/>
    </row>
    <row r="154" spans="2:15" ht="16">
      <c r="B154" s="39"/>
      <c r="C154" s="39"/>
      <c r="D154" s="39"/>
      <c r="E154" s="40"/>
      <c r="F154" s="41"/>
      <c r="G154" s="42"/>
      <c r="I154" s="38"/>
    </row>
    <row r="155" spans="2:15" ht="16">
      <c r="B155" s="39"/>
      <c r="C155" s="39"/>
      <c r="D155" s="39"/>
      <c r="E155" s="40"/>
      <c r="F155" s="41"/>
      <c r="G155" s="42"/>
      <c r="I155" s="38"/>
    </row>
    <row r="156" spans="2:15" ht="16">
      <c r="B156" s="39"/>
      <c r="C156" s="39"/>
      <c r="D156" s="39"/>
      <c r="E156" s="40"/>
      <c r="F156" s="41"/>
      <c r="G156" s="42"/>
      <c r="I156" s="38"/>
    </row>
    <row r="157" spans="2:15" ht="16">
      <c r="B157" s="39"/>
      <c r="C157" s="39"/>
      <c r="D157" s="39"/>
      <c r="E157" s="40"/>
      <c r="F157" s="41"/>
      <c r="G157" s="42"/>
      <c r="I157" s="38"/>
    </row>
    <row r="158" spans="2:15" ht="16">
      <c r="B158" s="39"/>
      <c r="C158" s="39"/>
      <c r="D158" s="39"/>
      <c r="E158" s="40"/>
      <c r="F158" s="41"/>
      <c r="G158" s="42"/>
      <c r="I158" s="38"/>
    </row>
    <row r="159" spans="2:15" ht="16">
      <c r="B159" s="39"/>
      <c r="C159" s="39"/>
      <c r="D159" s="39"/>
      <c r="E159" s="40"/>
      <c r="F159" s="41"/>
      <c r="G159" s="42"/>
      <c r="I159" s="38"/>
    </row>
    <row r="160" spans="2:15" ht="19">
      <c r="B160" s="11" t="s">
        <v>33</v>
      </c>
      <c r="C160" s="8"/>
      <c r="D160" s="8"/>
      <c r="E160" s="8"/>
      <c r="F160" s="8"/>
      <c r="I160" s="38"/>
      <c r="K160" s="11" t="s">
        <v>33</v>
      </c>
      <c r="L160" s="8"/>
      <c r="M160" s="8"/>
      <c r="N160" s="8"/>
      <c r="O160" s="8"/>
    </row>
    <row r="161" spans="2:15" ht="18">
      <c r="B161" s="46" t="s">
        <v>4</v>
      </c>
      <c r="C161" s="46" t="s">
        <v>8</v>
      </c>
      <c r="D161" s="49" t="s">
        <v>3</v>
      </c>
      <c r="E161" s="50" t="s">
        <v>6</v>
      </c>
      <c r="F161" s="47" t="s">
        <v>7</v>
      </c>
      <c r="G161" s="48" t="s">
        <v>5</v>
      </c>
      <c r="I161" s="38"/>
      <c r="K161" s="46" t="s">
        <v>4</v>
      </c>
      <c r="L161" s="46" t="s">
        <v>8</v>
      </c>
      <c r="M161" s="49" t="s">
        <v>3</v>
      </c>
      <c r="N161" s="50" t="s">
        <v>6</v>
      </c>
      <c r="O161" s="48" t="s">
        <v>10</v>
      </c>
    </row>
    <row r="162" spans="2:15" ht="16">
      <c r="B162" s="39"/>
      <c r="C162" s="39"/>
      <c r="D162" s="39"/>
      <c r="E162" s="40"/>
      <c r="F162" s="41"/>
      <c r="G162" s="42">
        <v>0</v>
      </c>
      <c r="I162" s="38"/>
      <c r="K162" s="39"/>
      <c r="L162" s="39"/>
      <c r="M162" s="39"/>
      <c r="N162" s="40"/>
      <c r="O162" s="42">
        <v>0</v>
      </c>
    </row>
    <row r="163" spans="2:15" ht="16">
      <c r="B163" s="39"/>
      <c r="C163" s="39"/>
      <c r="D163" s="39"/>
      <c r="E163" s="40"/>
      <c r="F163" s="41"/>
      <c r="G163" s="42">
        <v>0</v>
      </c>
      <c r="I163" s="38"/>
      <c r="K163" s="39"/>
      <c r="L163" s="39"/>
      <c r="M163" s="39"/>
      <c r="N163" s="40"/>
      <c r="O163" s="42">
        <v>0</v>
      </c>
    </row>
    <row r="164" spans="2:15" ht="16">
      <c r="B164" s="39"/>
      <c r="C164" s="39"/>
      <c r="D164" s="39"/>
      <c r="E164" s="40"/>
      <c r="F164" s="41"/>
      <c r="G164" s="42">
        <v>0</v>
      </c>
      <c r="I164" s="38"/>
      <c r="K164" s="39"/>
      <c r="L164" s="39"/>
      <c r="M164" s="39"/>
      <c r="N164" s="40"/>
      <c r="O164" s="42">
        <v>0</v>
      </c>
    </row>
    <row r="165" spans="2:15" ht="16">
      <c r="B165" s="39"/>
      <c r="C165" s="39"/>
      <c r="D165" s="39"/>
      <c r="E165" s="40"/>
      <c r="F165" s="41"/>
      <c r="G165" s="42">
        <v>0</v>
      </c>
      <c r="I165" s="38"/>
      <c r="K165" s="39"/>
      <c r="L165" s="39"/>
      <c r="M165" s="39"/>
      <c r="N165" s="40"/>
      <c r="O165" s="42">
        <v>0</v>
      </c>
    </row>
    <row r="166" spans="2:15" ht="16">
      <c r="B166" s="39"/>
      <c r="C166" s="39"/>
      <c r="D166" s="39"/>
      <c r="E166" s="40"/>
      <c r="F166" s="41"/>
      <c r="G166" s="42">
        <v>0</v>
      </c>
      <c r="I166" s="38"/>
      <c r="K166" s="39"/>
      <c r="L166" s="39"/>
      <c r="M166" s="39"/>
      <c r="N166" s="40"/>
      <c r="O166" s="42">
        <v>0</v>
      </c>
    </row>
    <row r="167" spans="2:15" ht="16">
      <c r="B167" s="39"/>
      <c r="C167" s="39"/>
      <c r="D167" s="39"/>
      <c r="E167" s="40"/>
      <c r="F167" s="41"/>
      <c r="G167" s="42">
        <v>0</v>
      </c>
      <c r="I167" s="38"/>
      <c r="K167" s="39"/>
      <c r="L167" s="39"/>
      <c r="M167" s="39"/>
      <c r="N167" s="40"/>
      <c r="O167" s="42">
        <v>0</v>
      </c>
    </row>
    <row r="168" spans="2:15" ht="16">
      <c r="B168" s="39"/>
      <c r="C168" s="39"/>
      <c r="D168" s="39"/>
      <c r="E168" s="40"/>
      <c r="F168" s="41"/>
      <c r="G168" s="42">
        <v>0</v>
      </c>
      <c r="I168" s="38"/>
      <c r="K168" s="39"/>
      <c r="L168" s="39"/>
      <c r="M168" s="39"/>
      <c r="N168" s="40"/>
      <c r="O168" s="42">
        <v>0</v>
      </c>
    </row>
    <row r="169" spans="2:15" ht="16">
      <c r="B169" s="39"/>
      <c r="C169" s="39"/>
      <c r="D169" s="39"/>
      <c r="E169" s="40"/>
      <c r="F169" s="41"/>
      <c r="G169" s="42">
        <v>0</v>
      </c>
      <c r="I169" s="38"/>
      <c r="K169" s="39"/>
      <c r="L169" s="39"/>
      <c r="M169" s="39"/>
      <c r="N169" s="40"/>
      <c r="O169" s="42">
        <v>0</v>
      </c>
    </row>
    <row r="170" spans="2:15" ht="16">
      <c r="B170" s="39"/>
      <c r="C170" s="39"/>
      <c r="D170" s="39"/>
      <c r="E170" s="40"/>
      <c r="F170" s="41"/>
      <c r="G170" s="42">
        <v>0</v>
      </c>
      <c r="I170" s="38"/>
      <c r="K170" s="39"/>
      <c r="L170" s="39"/>
      <c r="M170" s="39"/>
      <c r="N170" s="40"/>
      <c r="O170" s="42">
        <v>0</v>
      </c>
    </row>
    <row r="171" spans="2:15" ht="16">
      <c r="B171" s="39"/>
      <c r="C171" s="39"/>
      <c r="D171" s="39"/>
      <c r="E171" s="40"/>
      <c r="F171" s="41"/>
      <c r="G171" s="42">
        <v>0</v>
      </c>
      <c r="I171" s="38"/>
      <c r="K171" s="39"/>
      <c r="L171" s="39"/>
      <c r="M171" s="39"/>
      <c r="N171" s="40"/>
      <c r="O171" s="42">
        <v>0</v>
      </c>
    </row>
    <row r="172" spans="2:15" ht="16">
      <c r="B172" s="39"/>
      <c r="C172" s="39"/>
      <c r="D172" s="39"/>
      <c r="E172" s="40"/>
      <c r="F172" s="41"/>
      <c r="G172" s="42">
        <v>0</v>
      </c>
      <c r="I172" s="38"/>
      <c r="K172" s="39"/>
      <c r="L172" s="39"/>
      <c r="M172" s="39"/>
      <c r="N172" s="40"/>
      <c r="O172" s="42">
        <v>0</v>
      </c>
    </row>
    <row r="173" spans="2:15" ht="16">
      <c r="B173" s="39"/>
      <c r="C173" s="39"/>
      <c r="D173" s="39"/>
      <c r="E173" s="40"/>
      <c r="F173" s="41"/>
      <c r="G173" s="42">
        <v>0</v>
      </c>
      <c r="I173" s="38"/>
      <c r="K173" s="39"/>
      <c r="L173" s="39"/>
      <c r="M173" s="39"/>
      <c r="N173" s="40"/>
      <c r="O173" s="42">
        <v>0</v>
      </c>
    </row>
    <row r="174" spans="2:15" ht="16">
      <c r="B174" s="39"/>
      <c r="C174" s="39"/>
      <c r="D174" s="39"/>
      <c r="E174" s="40"/>
      <c r="F174" s="41"/>
      <c r="G174" s="42">
        <v>0</v>
      </c>
      <c r="I174" s="38"/>
      <c r="K174" s="39"/>
      <c r="L174" s="39"/>
      <c r="M174" s="39"/>
      <c r="N174" s="40"/>
      <c r="O174" s="42">
        <v>0</v>
      </c>
    </row>
    <row r="175" spans="2:15" ht="16">
      <c r="B175" s="39"/>
      <c r="C175" s="39"/>
      <c r="D175" s="39"/>
      <c r="E175" s="40"/>
      <c r="F175" s="41"/>
      <c r="G175" s="42">
        <v>0</v>
      </c>
      <c r="I175" s="38"/>
      <c r="K175" s="39"/>
      <c r="L175" s="39"/>
      <c r="M175" s="39"/>
      <c r="N175" s="40"/>
      <c r="O175" s="42">
        <v>0</v>
      </c>
    </row>
    <row r="176" spans="2:15" ht="16">
      <c r="B176" s="39"/>
      <c r="C176" s="39"/>
      <c r="D176" s="39"/>
      <c r="E176" s="40"/>
      <c r="F176" s="41"/>
      <c r="G176" s="42">
        <v>0</v>
      </c>
      <c r="I176" s="38"/>
      <c r="K176" s="39"/>
      <c r="L176" s="39"/>
      <c r="M176" s="39"/>
      <c r="N176" s="40"/>
      <c r="O176" s="42"/>
    </row>
    <row r="177" spans="2:15" ht="16">
      <c r="B177" s="39" t="s">
        <v>1</v>
      </c>
      <c r="C177" s="39"/>
      <c r="D177" s="39"/>
      <c r="E177" s="40"/>
      <c r="F177" s="43"/>
      <c r="G177" s="44">
        <f>SUBTOTAL(109,Table15234579[Cost])</f>
        <v>0</v>
      </c>
      <c r="I177" s="38"/>
      <c r="K177" s="39" t="s">
        <v>1</v>
      </c>
      <c r="L177" s="39"/>
      <c r="M177" s="39"/>
      <c r="N177" s="40"/>
      <c r="O177" s="44">
        <f>SUBTOTAL(109,Table1812646791[Amount])</f>
        <v>0</v>
      </c>
    </row>
    <row r="178" spans="2:15" ht="19">
      <c r="B178" s="11"/>
      <c r="C178" s="8"/>
      <c r="D178" s="8"/>
      <c r="E178" s="8"/>
      <c r="F178" s="8"/>
      <c r="I178" s="38"/>
    </row>
    <row r="179" spans="2:15" ht="16">
      <c r="B179" s="39"/>
      <c r="C179" s="39"/>
      <c r="D179" s="39"/>
      <c r="E179" s="40"/>
      <c r="F179" s="41"/>
      <c r="G179" s="42"/>
      <c r="I179" s="38"/>
    </row>
    <row r="180" spans="2:15" ht="16">
      <c r="B180" s="39"/>
      <c r="C180" s="39"/>
      <c r="D180" s="39"/>
      <c r="E180" s="40"/>
      <c r="F180" s="41"/>
      <c r="G180" s="42"/>
      <c r="I180" s="38"/>
    </row>
    <row r="181" spans="2:15" ht="16">
      <c r="B181" s="39"/>
      <c r="C181" s="39"/>
      <c r="D181" s="39"/>
      <c r="E181" s="40"/>
      <c r="F181" s="41"/>
      <c r="G181" s="42"/>
      <c r="I181" s="38"/>
    </row>
    <row r="182" spans="2:15" ht="16">
      <c r="B182" s="39"/>
      <c r="C182" s="39"/>
      <c r="D182" s="39"/>
      <c r="E182" s="40"/>
      <c r="F182" s="41"/>
      <c r="G182" s="42"/>
      <c r="I182" s="38"/>
    </row>
    <row r="183" spans="2:15" ht="16">
      <c r="B183" s="39"/>
      <c r="C183" s="39"/>
      <c r="D183" s="39"/>
      <c r="E183" s="40"/>
      <c r="F183" s="41"/>
      <c r="G183" s="42"/>
      <c r="I183" s="38"/>
    </row>
    <row r="184" spans="2:15" ht="16">
      <c r="B184" s="39"/>
      <c r="C184" s="39"/>
      <c r="D184" s="39"/>
      <c r="E184" s="40"/>
      <c r="F184" s="41"/>
      <c r="G184" s="42"/>
      <c r="I184" s="38"/>
    </row>
    <row r="185" spans="2:15" ht="19">
      <c r="B185" s="11" t="s">
        <v>34</v>
      </c>
      <c r="C185" s="8"/>
      <c r="D185" s="8"/>
      <c r="E185" s="8"/>
      <c r="F185" s="8"/>
      <c r="I185" s="38"/>
      <c r="K185" s="11" t="s">
        <v>34</v>
      </c>
      <c r="L185" s="8"/>
      <c r="M185" s="8"/>
      <c r="N185" s="8"/>
      <c r="O185" s="8"/>
    </row>
    <row r="186" spans="2:15" ht="18">
      <c r="B186" s="46" t="s">
        <v>4</v>
      </c>
      <c r="C186" s="46" t="s">
        <v>8</v>
      </c>
      <c r="D186" s="49" t="s">
        <v>3</v>
      </c>
      <c r="E186" s="50" t="s">
        <v>6</v>
      </c>
      <c r="F186" s="47" t="s">
        <v>7</v>
      </c>
      <c r="G186" s="48" t="s">
        <v>5</v>
      </c>
      <c r="I186" s="38"/>
      <c r="K186" s="46" t="s">
        <v>4</v>
      </c>
      <c r="L186" s="46" t="s">
        <v>8</v>
      </c>
      <c r="M186" s="49" t="s">
        <v>3</v>
      </c>
      <c r="N186" s="50" t="s">
        <v>6</v>
      </c>
      <c r="O186" s="48" t="s">
        <v>10</v>
      </c>
    </row>
    <row r="187" spans="2:15" ht="16">
      <c r="B187" s="39"/>
      <c r="C187" s="39"/>
      <c r="D187" s="39"/>
      <c r="E187" s="40"/>
      <c r="F187" s="41"/>
      <c r="G187" s="42">
        <v>0</v>
      </c>
      <c r="I187" s="38"/>
      <c r="K187" s="39"/>
      <c r="L187" s="39"/>
      <c r="M187" s="39"/>
      <c r="N187" s="40"/>
      <c r="O187" s="42">
        <v>0</v>
      </c>
    </row>
    <row r="188" spans="2:15" ht="16">
      <c r="B188" s="39"/>
      <c r="C188" s="39"/>
      <c r="D188" s="39"/>
      <c r="E188" s="40"/>
      <c r="F188" s="41"/>
      <c r="G188" s="42">
        <v>0</v>
      </c>
      <c r="I188" s="38"/>
      <c r="K188" s="39"/>
      <c r="L188" s="39"/>
      <c r="M188" s="39"/>
      <c r="N188" s="40"/>
      <c r="O188" s="42">
        <v>0</v>
      </c>
    </row>
    <row r="189" spans="2:15" ht="16">
      <c r="B189" s="39"/>
      <c r="C189" s="39"/>
      <c r="D189" s="39"/>
      <c r="E189" s="40"/>
      <c r="F189" s="41"/>
      <c r="G189" s="42">
        <v>0</v>
      </c>
      <c r="I189" s="38"/>
      <c r="K189" s="39"/>
      <c r="L189" s="39"/>
      <c r="M189" s="39"/>
      <c r="N189" s="40"/>
      <c r="O189" s="42">
        <v>0</v>
      </c>
    </row>
    <row r="190" spans="2:15" ht="16">
      <c r="B190" s="39"/>
      <c r="C190" s="39"/>
      <c r="D190" s="39"/>
      <c r="E190" s="40"/>
      <c r="F190" s="41"/>
      <c r="G190" s="42">
        <v>0</v>
      </c>
      <c r="I190" s="38"/>
      <c r="K190" s="39"/>
      <c r="L190" s="39"/>
      <c r="M190" s="39"/>
      <c r="N190" s="40"/>
      <c r="O190" s="42">
        <v>0</v>
      </c>
    </row>
    <row r="191" spans="2:15" ht="16">
      <c r="B191" s="39"/>
      <c r="C191" s="39"/>
      <c r="D191" s="39"/>
      <c r="E191" s="40"/>
      <c r="F191" s="41"/>
      <c r="G191" s="42">
        <v>0</v>
      </c>
      <c r="I191" s="38"/>
      <c r="K191" s="39"/>
      <c r="L191" s="39"/>
      <c r="M191" s="39"/>
      <c r="N191" s="40"/>
      <c r="O191" s="42">
        <v>0</v>
      </c>
    </row>
    <row r="192" spans="2:15" ht="16">
      <c r="B192" s="39"/>
      <c r="C192" s="39"/>
      <c r="D192" s="39"/>
      <c r="E192" s="40"/>
      <c r="F192" s="41"/>
      <c r="G192" s="42">
        <v>0</v>
      </c>
      <c r="I192" s="38"/>
      <c r="K192" s="39"/>
      <c r="L192" s="39"/>
      <c r="M192" s="39"/>
      <c r="N192" s="40"/>
      <c r="O192" s="42">
        <v>0</v>
      </c>
    </row>
    <row r="193" spans="2:15" ht="16">
      <c r="B193" s="39"/>
      <c r="C193" s="39"/>
      <c r="D193" s="39"/>
      <c r="E193" s="40"/>
      <c r="F193" s="41"/>
      <c r="G193" s="42">
        <v>0</v>
      </c>
      <c r="I193" s="38"/>
      <c r="K193" s="39"/>
      <c r="L193" s="39"/>
      <c r="M193" s="39"/>
      <c r="N193" s="40"/>
      <c r="O193" s="42">
        <v>0</v>
      </c>
    </row>
    <row r="194" spans="2:15" ht="16">
      <c r="B194" s="39"/>
      <c r="C194" s="39"/>
      <c r="D194" s="39"/>
      <c r="E194" s="40"/>
      <c r="F194" s="41"/>
      <c r="G194" s="42">
        <v>0</v>
      </c>
      <c r="I194" s="38"/>
      <c r="K194" s="39"/>
      <c r="L194" s="39"/>
      <c r="M194" s="39"/>
      <c r="N194" s="40"/>
      <c r="O194" s="42">
        <v>0</v>
      </c>
    </row>
    <row r="195" spans="2:15" ht="16">
      <c r="B195" s="39"/>
      <c r="C195" s="39"/>
      <c r="D195" s="39"/>
      <c r="E195" s="40"/>
      <c r="F195" s="41"/>
      <c r="G195" s="42">
        <v>0</v>
      </c>
      <c r="I195" s="38"/>
      <c r="K195" s="39"/>
      <c r="L195" s="39"/>
      <c r="M195" s="39"/>
      <c r="N195" s="40"/>
      <c r="O195" s="42">
        <v>0</v>
      </c>
    </row>
    <row r="196" spans="2:15" ht="16">
      <c r="B196" s="39"/>
      <c r="C196" s="39"/>
      <c r="D196" s="39"/>
      <c r="E196" s="40"/>
      <c r="F196" s="41"/>
      <c r="G196" s="42">
        <v>0</v>
      </c>
      <c r="I196" s="38"/>
      <c r="K196" s="39"/>
      <c r="L196" s="39"/>
      <c r="M196" s="39"/>
      <c r="N196" s="40"/>
      <c r="O196" s="42">
        <v>0</v>
      </c>
    </row>
    <row r="197" spans="2:15" ht="16">
      <c r="B197" s="39"/>
      <c r="C197" s="39"/>
      <c r="D197" s="39"/>
      <c r="E197" s="40"/>
      <c r="F197" s="41"/>
      <c r="G197" s="42">
        <v>0</v>
      </c>
      <c r="I197" s="38"/>
      <c r="K197" s="39"/>
      <c r="L197" s="39"/>
      <c r="M197" s="39"/>
      <c r="N197" s="40"/>
      <c r="O197" s="42">
        <v>0</v>
      </c>
    </row>
    <row r="198" spans="2:15" ht="16">
      <c r="B198" s="39"/>
      <c r="C198" s="39"/>
      <c r="D198" s="39"/>
      <c r="E198" s="40"/>
      <c r="F198" s="41"/>
      <c r="G198" s="42">
        <v>0</v>
      </c>
      <c r="I198" s="38"/>
      <c r="K198" s="39"/>
      <c r="L198" s="39"/>
      <c r="M198" s="39"/>
      <c r="N198" s="40"/>
      <c r="O198" s="42">
        <v>0</v>
      </c>
    </row>
    <row r="199" spans="2:15" ht="16">
      <c r="B199" s="39"/>
      <c r="C199" s="39"/>
      <c r="D199" s="39"/>
      <c r="E199" s="40"/>
      <c r="F199" s="41"/>
      <c r="G199" s="42">
        <v>0</v>
      </c>
      <c r="I199" s="38"/>
      <c r="K199" s="39"/>
      <c r="L199" s="39"/>
      <c r="M199" s="39"/>
      <c r="N199" s="40"/>
      <c r="O199" s="42">
        <v>0</v>
      </c>
    </row>
    <row r="200" spans="2:15" ht="16">
      <c r="B200" s="39"/>
      <c r="C200" s="39"/>
      <c r="D200" s="39"/>
      <c r="E200" s="40"/>
      <c r="F200" s="41"/>
      <c r="G200" s="42">
        <v>0</v>
      </c>
      <c r="I200" s="38"/>
      <c r="K200" s="39"/>
      <c r="L200" s="39"/>
      <c r="M200" s="39"/>
      <c r="N200" s="40"/>
      <c r="O200" s="42">
        <v>0</v>
      </c>
    </row>
    <row r="201" spans="2:15" ht="16">
      <c r="B201" s="39"/>
      <c r="C201" s="39"/>
      <c r="D201" s="39"/>
      <c r="E201" s="40"/>
      <c r="F201" s="41"/>
      <c r="G201" s="42">
        <v>0</v>
      </c>
      <c r="I201" s="38"/>
      <c r="K201" s="39"/>
      <c r="L201" s="39"/>
      <c r="M201" s="39"/>
      <c r="N201" s="40"/>
      <c r="O201" s="42"/>
    </row>
    <row r="202" spans="2:15" ht="16">
      <c r="B202" s="39" t="s">
        <v>1</v>
      </c>
      <c r="C202" s="39"/>
      <c r="D202" s="39"/>
      <c r="E202" s="40"/>
      <c r="F202" s="43"/>
      <c r="G202" s="44">
        <f>SUBTOTAL(109,Table15234680[Cost])</f>
        <v>0</v>
      </c>
      <c r="I202" s="38"/>
      <c r="K202" s="39" t="s">
        <v>1</v>
      </c>
      <c r="L202" s="39"/>
      <c r="M202" s="39"/>
      <c r="N202" s="40"/>
      <c r="O202" s="44">
        <f>SUBTOTAL(109,Table1812646892[Amount])</f>
        <v>0</v>
      </c>
    </row>
    <row r="203" spans="2:15">
      <c r="I203" s="38"/>
    </row>
    <row r="204" spans="2:15">
      <c r="I204" s="38"/>
    </row>
    <row r="205" spans="2:15">
      <c r="I205" s="38"/>
    </row>
    <row r="206" spans="2:15" ht="19">
      <c r="B206" s="11"/>
      <c r="C206" s="8"/>
      <c r="D206" s="8"/>
      <c r="E206" s="8"/>
      <c r="F206" s="8"/>
      <c r="I206" s="38"/>
    </row>
    <row r="207" spans="2:15" ht="19">
      <c r="B207" s="11"/>
      <c r="C207" s="8"/>
      <c r="D207" s="8"/>
      <c r="E207" s="8"/>
      <c r="F207" s="8"/>
      <c r="I207" s="38"/>
    </row>
    <row r="208" spans="2:15" ht="19">
      <c r="B208" s="11"/>
      <c r="C208" s="8"/>
      <c r="D208" s="8"/>
      <c r="E208" s="8"/>
      <c r="F208" s="8"/>
      <c r="I208" s="38"/>
    </row>
    <row r="209" spans="2:15" ht="16">
      <c r="B209" s="39"/>
      <c r="C209" s="39"/>
      <c r="D209" s="39"/>
      <c r="E209" s="40"/>
      <c r="F209" s="41"/>
      <c r="G209" s="42"/>
      <c r="I209" s="38"/>
    </row>
    <row r="210" spans="2:15" ht="19">
      <c r="B210" s="11" t="s">
        <v>35</v>
      </c>
      <c r="C210" s="8"/>
      <c r="D210" s="8"/>
      <c r="E210" s="8"/>
      <c r="F210" s="8"/>
      <c r="I210" s="38"/>
      <c r="K210" s="11" t="s">
        <v>35</v>
      </c>
      <c r="L210" s="8"/>
      <c r="M210" s="8"/>
      <c r="N210" s="8"/>
      <c r="O210" s="8"/>
    </row>
    <row r="211" spans="2:15" ht="18">
      <c r="B211" s="46" t="s">
        <v>4</v>
      </c>
      <c r="C211" s="46" t="s">
        <v>8</v>
      </c>
      <c r="D211" s="49" t="s">
        <v>3</v>
      </c>
      <c r="E211" s="50" t="s">
        <v>6</v>
      </c>
      <c r="F211" s="47" t="s">
        <v>7</v>
      </c>
      <c r="G211" s="48" t="s">
        <v>5</v>
      </c>
      <c r="I211" s="38"/>
      <c r="K211" s="46" t="s">
        <v>4</v>
      </c>
      <c r="L211" s="46" t="s">
        <v>8</v>
      </c>
      <c r="M211" s="49" t="s">
        <v>3</v>
      </c>
      <c r="N211" s="50" t="s">
        <v>6</v>
      </c>
      <c r="O211" s="48" t="s">
        <v>10</v>
      </c>
    </row>
    <row r="212" spans="2:15" ht="16">
      <c r="B212" s="39"/>
      <c r="C212" s="39"/>
      <c r="D212" s="39"/>
      <c r="E212" s="40"/>
      <c r="F212" s="41"/>
      <c r="G212" s="42">
        <v>0</v>
      </c>
      <c r="I212" s="38"/>
      <c r="K212" s="39"/>
      <c r="L212" s="39"/>
      <c r="M212" s="39"/>
      <c r="N212" s="40"/>
      <c r="O212" s="42">
        <v>0</v>
      </c>
    </row>
    <row r="213" spans="2:15" ht="16">
      <c r="B213" s="39"/>
      <c r="C213" s="39"/>
      <c r="D213" s="39"/>
      <c r="E213" s="40"/>
      <c r="F213" s="41"/>
      <c r="G213" s="42">
        <v>0</v>
      </c>
      <c r="I213" s="38"/>
      <c r="K213" s="39"/>
      <c r="L213" s="39"/>
      <c r="M213" s="39"/>
      <c r="N213" s="40"/>
      <c r="O213" s="42">
        <v>0</v>
      </c>
    </row>
    <row r="214" spans="2:15" ht="16">
      <c r="B214" s="39"/>
      <c r="C214" s="39"/>
      <c r="D214" s="39"/>
      <c r="E214" s="40"/>
      <c r="F214" s="41"/>
      <c r="G214" s="42">
        <v>0</v>
      </c>
      <c r="I214" s="38"/>
      <c r="K214" s="39"/>
      <c r="L214" s="39"/>
      <c r="M214" s="39"/>
      <c r="N214" s="40"/>
      <c r="O214" s="42">
        <v>0</v>
      </c>
    </row>
    <row r="215" spans="2:15" ht="16">
      <c r="B215" s="39"/>
      <c r="C215" s="39"/>
      <c r="D215" s="39"/>
      <c r="E215" s="40"/>
      <c r="F215" s="41"/>
      <c r="G215" s="42">
        <v>0</v>
      </c>
      <c r="I215" s="38"/>
      <c r="K215" s="39"/>
      <c r="L215" s="39"/>
      <c r="M215" s="39"/>
      <c r="N215" s="40"/>
      <c r="O215" s="42">
        <v>0</v>
      </c>
    </row>
    <row r="216" spans="2:15" ht="16">
      <c r="B216" s="39"/>
      <c r="C216" s="39"/>
      <c r="D216" s="39"/>
      <c r="E216" s="40"/>
      <c r="F216" s="41"/>
      <c r="G216" s="42">
        <v>0</v>
      </c>
      <c r="I216" s="38"/>
      <c r="K216" s="39"/>
      <c r="L216" s="39"/>
      <c r="M216" s="39"/>
      <c r="N216" s="40"/>
      <c r="O216" s="42">
        <v>0</v>
      </c>
    </row>
    <row r="217" spans="2:15" ht="16">
      <c r="B217" s="39"/>
      <c r="C217" s="39"/>
      <c r="D217" s="39"/>
      <c r="E217" s="40"/>
      <c r="F217" s="41"/>
      <c r="G217" s="42">
        <v>0</v>
      </c>
      <c r="I217" s="38"/>
      <c r="K217" s="39"/>
      <c r="L217" s="39"/>
      <c r="M217" s="39"/>
      <c r="N217" s="40"/>
      <c r="O217" s="42">
        <v>0</v>
      </c>
    </row>
    <row r="218" spans="2:15" ht="16">
      <c r="B218" s="39"/>
      <c r="C218" s="39"/>
      <c r="D218" s="39"/>
      <c r="E218" s="40"/>
      <c r="F218" s="41"/>
      <c r="G218" s="42">
        <v>0</v>
      </c>
      <c r="I218" s="38"/>
      <c r="K218" s="39"/>
      <c r="L218" s="39"/>
      <c r="M218" s="39"/>
      <c r="N218" s="40"/>
      <c r="O218" s="42">
        <v>0</v>
      </c>
    </row>
    <row r="219" spans="2:15" ht="16">
      <c r="B219" s="39"/>
      <c r="C219" s="39"/>
      <c r="D219" s="39"/>
      <c r="E219" s="40"/>
      <c r="F219" s="41"/>
      <c r="G219" s="42">
        <v>0</v>
      </c>
      <c r="I219" s="38"/>
      <c r="K219" s="39"/>
      <c r="L219" s="39"/>
      <c r="M219" s="39"/>
      <c r="N219" s="40"/>
      <c r="O219" s="42">
        <v>0</v>
      </c>
    </row>
    <row r="220" spans="2:15" ht="16">
      <c r="B220" s="39"/>
      <c r="C220" s="39"/>
      <c r="D220" s="39"/>
      <c r="E220" s="40"/>
      <c r="F220" s="41"/>
      <c r="G220" s="42">
        <v>0</v>
      </c>
      <c r="I220" s="38"/>
      <c r="K220" s="39"/>
      <c r="L220" s="39"/>
      <c r="M220" s="39"/>
      <c r="N220" s="40"/>
      <c r="O220" s="42">
        <v>0</v>
      </c>
    </row>
    <row r="221" spans="2:15" ht="16">
      <c r="B221" s="39"/>
      <c r="C221" s="39"/>
      <c r="D221" s="39"/>
      <c r="E221" s="40"/>
      <c r="F221" s="41"/>
      <c r="G221" s="42">
        <v>0</v>
      </c>
      <c r="I221" s="38"/>
      <c r="K221" s="39"/>
      <c r="L221" s="39"/>
      <c r="M221" s="39"/>
      <c r="N221" s="40"/>
      <c r="O221" s="42">
        <v>0</v>
      </c>
    </row>
    <row r="222" spans="2:15" ht="16">
      <c r="B222" s="39"/>
      <c r="C222" s="39"/>
      <c r="D222" s="39"/>
      <c r="E222" s="40"/>
      <c r="F222" s="41"/>
      <c r="G222" s="42">
        <v>0</v>
      </c>
      <c r="I222" s="38"/>
      <c r="K222" s="39"/>
      <c r="L222" s="39"/>
      <c r="M222" s="39"/>
      <c r="N222" s="40"/>
      <c r="O222" s="42">
        <v>0</v>
      </c>
    </row>
    <row r="223" spans="2:15" ht="16">
      <c r="B223" s="39"/>
      <c r="C223" s="39"/>
      <c r="D223" s="39"/>
      <c r="E223" s="40"/>
      <c r="F223" s="41"/>
      <c r="G223" s="42">
        <v>0</v>
      </c>
      <c r="I223" s="38"/>
      <c r="K223" s="39"/>
      <c r="L223" s="39"/>
      <c r="M223" s="39"/>
      <c r="N223" s="40"/>
      <c r="O223" s="42">
        <v>0</v>
      </c>
    </row>
    <row r="224" spans="2:15" ht="16">
      <c r="B224" s="39"/>
      <c r="C224" s="39"/>
      <c r="D224" s="39"/>
      <c r="E224" s="40"/>
      <c r="F224" s="41"/>
      <c r="G224" s="42">
        <v>0</v>
      </c>
      <c r="I224" s="38"/>
      <c r="K224" s="39"/>
      <c r="L224" s="39"/>
      <c r="M224" s="39"/>
      <c r="N224" s="40"/>
      <c r="O224" s="42">
        <v>0</v>
      </c>
    </row>
    <row r="225" spans="2:15" ht="16">
      <c r="B225" s="39"/>
      <c r="C225" s="39"/>
      <c r="D225" s="39"/>
      <c r="E225" s="40"/>
      <c r="F225" s="41"/>
      <c r="G225" s="42">
        <v>0</v>
      </c>
      <c r="I225" s="38"/>
      <c r="K225" s="39"/>
      <c r="L225" s="39"/>
      <c r="M225" s="39"/>
      <c r="N225" s="40"/>
      <c r="O225" s="42">
        <v>0</v>
      </c>
    </row>
    <row r="226" spans="2:15" ht="16">
      <c r="B226" s="39"/>
      <c r="C226" s="39"/>
      <c r="D226" s="39"/>
      <c r="E226" s="40"/>
      <c r="F226" s="41"/>
      <c r="G226" s="42">
        <v>0</v>
      </c>
      <c r="I226" s="38"/>
      <c r="K226" s="39"/>
      <c r="L226" s="39"/>
      <c r="M226" s="39"/>
      <c r="N226" s="40"/>
      <c r="O226" s="42"/>
    </row>
    <row r="227" spans="2:15" ht="16">
      <c r="B227" s="39" t="s">
        <v>1</v>
      </c>
      <c r="C227" s="39"/>
      <c r="D227" s="39"/>
      <c r="E227" s="40"/>
      <c r="F227" s="43"/>
      <c r="G227" s="44">
        <f>SUBTOTAL(109,Table15234781[Cost])</f>
        <v>0</v>
      </c>
      <c r="I227" s="38"/>
      <c r="K227" s="39" t="s">
        <v>1</v>
      </c>
      <c r="L227" s="39"/>
      <c r="M227" s="39"/>
      <c r="N227" s="40"/>
      <c r="O227" s="44">
        <f>SUBTOTAL(109,Table1812646993[Amount])</f>
        <v>0</v>
      </c>
    </row>
    <row r="228" spans="2:15">
      <c r="I228" s="38"/>
    </row>
    <row r="229" spans="2:15">
      <c r="I229" s="38"/>
    </row>
    <row r="230" spans="2:15">
      <c r="I230" s="38"/>
    </row>
    <row r="231" spans="2:15">
      <c r="I231" s="38"/>
    </row>
    <row r="232" spans="2:15">
      <c r="I232" s="38"/>
    </row>
    <row r="233" spans="2:15">
      <c r="I233" s="38"/>
    </row>
    <row r="234" spans="2:15" ht="19">
      <c r="B234" s="11"/>
      <c r="C234" s="8"/>
      <c r="D234" s="8"/>
      <c r="E234" s="8"/>
      <c r="F234" s="8"/>
      <c r="I234" s="38"/>
    </row>
    <row r="235" spans="2:15" ht="19">
      <c r="B235" s="11" t="s">
        <v>36</v>
      </c>
      <c r="C235" s="8"/>
      <c r="D235" s="8"/>
      <c r="E235" s="8"/>
      <c r="F235" s="8"/>
      <c r="I235" s="38"/>
      <c r="K235" s="11" t="s">
        <v>36</v>
      </c>
      <c r="L235" s="8"/>
      <c r="M235" s="8"/>
      <c r="N235" s="8"/>
      <c r="O235" s="8"/>
    </row>
    <row r="236" spans="2:15" ht="18">
      <c r="B236" s="46" t="s">
        <v>4</v>
      </c>
      <c r="C236" s="46" t="s">
        <v>8</v>
      </c>
      <c r="D236" s="49" t="s">
        <v>3</v>
      </c>
      <c r="E236" s="50" t="s">
        <v>6</v>
      </c>
      <c r="F236" s="47" t="s">
        <v>7</v>
      </c>
      <c r="G236" s="48" t="s">
        <v>5</v>
      </c>
      <c r="I236" s="38"/>
      <c r="K236" s="46" t="s">
        <v>4</v>
      </c>
      <c r="L236" s="46" t="s">
        <v>8</v>
      </c>
      <c r="M236" s="49" t="s">
        <v>3</v>
      </c>
      <c r="N236" s="50" t="s">
        <v>6</v>
      </c>
      <c r="O236" s="48" t="s">
        <v>10</v>
      </c>
    </row>
    <row r="237" spans="2:15" ht="16">
      <c r="B237" s="39"/>
      <c r="C237" s="39"/>
      <c r="D237" s="39"/>
      <c r="E237" s="40"/>
      <c r="F237" s="41"/>
      <c r="G237" s="42">
        <v>0</v>
      </c>
      <c r="I237" s="38"/>
      <c r="K237" s="39"/>
      <c r="L237" s="39"/>
      <c r="M237" s="39"/>
      <c r="N237" s="40"/>
      <c r="O237" s="42">
        <v>0</v>
      </c>
    </row>
    <row r="238" spans="2:15" ht="16">
      <c r="B238" s="39"/>
      <c r="C238" s="39"/>
      <c r="D238" s="39"/>
      <c r="E238" s="40"/>
      <c r="F238" s="41"/>
      <c r="G238" s="42">
        <v>0</v>
      </c>
      <c r="I238" s="38"/>
      <c r="K238" s="39"/>
      <c r="L238" s="39"/>
      <c r="M238" s="39"/>
      <c r="N238" s="40"/>
      <c r="O238" s="42">
        <v>0</v>
      </c>
    </row>
    <row r="239" spans="2:15" ht="16">
      <c r="B239" s="39"/>
      <c r="C239" s="39"/>
      <c r="D239" s="39"/>
      <c r="E239" s="40"/>
      <c r="F239" s="41"/>
      <c r="G239" s="42">
        <v>0</v>
      </c>
      <c r="I239" s="38"/>
      <c r="K239" s="39"/>
      <c r="L239" s="39"/>
      <c r="M239" s="39"/>
      <c r="N239" s="40"/>
      <c r="O239" s="42">
        <v>0</v>
      </c>
    </row>
    <row r="240" spans="2:15" ht="16">
      <c r="B240" s="39"/>
      <c r="C240" s="39"/>
      <c r="D240" s="39"/>
      <c r="E240" s="40"/>
      <c r="F240" s="41"/>
      <c r="G240" s="42">
        <v>0</v>
      </c>
      <c r="I240" s="38"/>
      <c r="K240" s="39"/>
      <c r="L240" s="39"/>
      <c r="M240" s="39"/>
      <c r="N240" s="40"/>
      <c r="O240" s="42">
        <v>0</v>
      </c>
    </row>
    <row r="241" spans="2:15" ht="16">
      <c r="B241" s="39"/>
      <c r="C241" s="39"/>
      <c r="D241" s="39"/>
      <c r="E241" s="40"/>
      <c r="F241" s="41"/>
      <c r="G241" s="42">
        <v>0</v>
      </c>
      <c r="I241" s="38"/>
      <c r="K241" s="39"/>
      <c r="L241" s="39"/>
      <c r="M241" s="39"/>
      <c r="N241" s="40"/>
      <c r="O241" s="42">
        <v>0</v>
      </c>
    </row>
    <row r="242" spans="2:15" ht="16">
      <c r="B242" s="39"/>
      <c r="C242" s="39"/>
      <c r="D242" s="39"/>
      <c r="E242" s="40"/>
      <c r="F242" s="41"/>
      <c r="G242" s="42">
        <v>0</v>
      </c>
      <c r="I242" s="38"/>
      <c r="K242" s="39"/>
      <c r="L242" s="39"/>
      <c r="M242" s="39"/>
      <c r="N242" s="40"/>
      <c r="O242" s="42">
        <v>0</v>
      </c>
    </row>
    <row r="243" spans="2:15" ht="16">
      <c r="B243" s="39"/>
      <c r="C243" s="39"/>
      <c r="D243" s="39"/>
      <c r="E243" s="40"/>
      <c r="F243" s="41"/>
      <c r="G243" s="42">
        <v>0</v>
      </c>
      <c r="I243" s="38"/>
      <c r="K243" s="39"/>
      <c r="L243" s="39"/>
      <c r="M243" s="39"/>
      <c r="N243" s="40"/>
      <c r="O243" s="42">
        <v>0</v>
      </c>
    </row>
    <row r="244" spans="2:15" ht="16">
      <c r="B244" s="39"/>
      <c r="C244" s="39"/>
      <c r="D244" s="39"/>
      <c r="E244" s="40"/>
      <c r="F244" s="41"/>
      <c r="G244" s="42">
        <v>0</v>
      </c>
      <c r="I244" s="38"/>
      <c r="K244" s="39"/>
      <c r="L244" s="39"/>
      <c r="M244" s="39"/>
      <c r="N244" s="40"/>
      <c r="O244" s="42">
        <v>0</v>
      </c>
    </row>
    <row r="245" spans="2:15" ht="16">
      <c r="B245" s="39"/>
      <c r="C245" s="39"/>
      <c r="D245" s="39"/>
      <c r="E245" s="40"/>
      <c r="F245" s="41"/>
      <c r="G245" s="42">
        <v>0</v>
      </c>
      <c r="I245" s="38"/>
      <c r="K245" s="39"/>
      <c r="L245" s="39"/>
      <c r="M245" s="39"/>
      <c r="N245" s="40"/>
      <c r="O245" s="42">
        <v>0</v>
      </c>
    </row>
    <row r="246" spans="2:15" ht="16">
      <c r="B246" s="39"/>
      <c r="C246" s="39"/>
      <c r="D246" s="39"/>
      <c r="E246" s="40"/>
      <c r="F246" s="41"/>
      <c r="G246" s="42">
        <v>0</v>
      </c>
      <c r="I246" s="38"/>
      <c r="K246" s="39"/>
      <c r="L246" s="39"/>
      <c r="M246" s="39"/>
      <c r="N246" s="40"/>
      <c r="O246" s="42">
        <v>0</v>
      </c>
    </row>
    <row r="247" spans="2:15" ht="16">
      <c r="B247" s="39"/>
      <c r="C247" s="39"/>
      <c r="D247" s="39"/>
      <c r="E247" s="40"/>
      <c r="F247" s="41"/>
      <c r="G247" s="42">
        <v>0</v>
      </c>
      <c r="I247" s="38"/>
      <c r="K247" s="39"/>
      <c r="L247" s="39"/>
      <c r="M247" s="39"/>
      <c r="N247" s="40"/>
      <c r="O247" s="42">
        <v>0</v>
      </c>
    </row>
    <row r="248" spans="2:15" ht="16">
      <c r="B248" s="39"/>
      <c r="C248" s="39"/>
      <c r="D248" s="39"/>
      <c r="E248" s="40"/>
      <c r="F248" s="41"/>
      <c r="G248" s="42">
        <v>0</v>
      </c>
      <c r="I248" s="38"/>
      <c r="K248" s="39"/>
      <c r="L248" s="39"/>
      <c r="M248" s="39"/>
      <c r="N248" s="40"/>
      <c r="O248" s="42">
        <v>0</v>
      </c>
    </row>
    <row r="249" spans="2:15" ht="16">
      <c r="B249" s="39"/>
      <c r="C249" s="39"/>
      <c r="D249" s="39"/>
      <c r="E249" s="40"/>
      <c r="F249" s="41"/>
      <c r="G249" s="42">
        <v>0</v>
      </c>
      <c r="I249" s="38"/>
      <c r="K249" s="39"/>
      <c r="L249" s="39"/>
      <c r="M249" s="39"/>
      <c r="N249" s="40"/>
      <c r="O249" s="42">
        <v>0</v>
      </c>
    </row>
    <row r="250" spans="2:15" ht="16">
      <c r="B250" s="39"/>
      <c r="C250" s="39"/>
      <c r="D250" s="39"/>
      <c r="E250" s="40"/>
      <c r="F250" s="41"/>
      <c r="G250" s="42">
        <v>0</v>
      </c>
      <c r="I250" s="38"/>
      <c r="K250" s="39"/>
      <c r="L250" s="39"/>
      <c r="M250" s="39"/>
      <c r="N250" s="40"/>
      <c r="O250" s="42">
        <v>0</v>
      </c>
    </row>
    <row r="251" spans="2:15" ht="16">
      <c r="B251" s="39"/>
      <c r="C251" s="39"/>
      <c r="D251" s="39"/>
      <c r="E251" s="40"/>
      <c r="F251" s="41"/>
      <c r="G251" s="42">
        <v>0</v>
      </c>
      <c r="I251" s="38"/>
      <c r="K251" s="39"/>
      <c r="L251" s="39"/>
      <c r="M251" s="39"/>
      <c r="N251" s="40"/>
      <c r="O251" s="42"/>
    </row>
    <row r="252" spans="2:15" ht="16">
      <c r="B252" s="39" t="s">
        <v>1</v>
      </c>
      <c r="C252" s="39"/>
      <c r="D252" s="39"/>
      <c r="E252" s="40"/>
      <c r="F252" s="43"/>
      <c r="G252" s="44">
        <f>SUBTOTAL(109,Table15234882[Cost])</f>
        <v>0</v>
      </c>
      <c r="I252" s="38"/>
      <c r="K252" s="39" t="s">
        <v>1</v>
      </c>
      <c r="L252" s="39"/>
      <c r="M252" s="39"/>
      <c r="N252" s="40"/>
      <c r="O252" s="44">
        <f>SUBTOTAL(109,Table1812647094[Amount])</f>
        <v>0</v>
      </c>
    </row>
    <row r="253" spans="2:15" ht="16">
      <c r="B253" s="39"/>
      <c r="C253" s="39"/>
      <c r="D253" s="39"/>
      <c r="E253" s="40"/>
      <c r="F253" s="41"/>
      <c r="G253" s="42"/>
      <c r="I253" s="38"/>
    </row>
    <row r="254" spans="2:15" ht="16">
      <c r="B254" s="39"/>
      <c r="C254" s="39"/>
      <c r="D254" s="39"/>
      <c r="E254" s="40"/>
      <c r="F254" s="41"/>
      <c r="G254" s="42"/>
      <c r="I254" s="38"/>
    </row>
    <row r="255" spans="2:15" ht="16">
      <c r="B255" s="39"/>
      <c r="C255" s="39"/>
      <c r="D255" s="39"/>
      <c r="E255" s="40"/>
      <c r="F255" s="43"/>
      <c r="G255" s="44"/>
      <c r="I255" s="38"/>
    </row>
    <row r="256" spans="2:15">
      <c r="I256" s="38"/>
    </row>
    <row r="257" spans="2:15">
      <c r="I257" s="38"/>
    </row>
    <row r="258" spans="2:15">
      <c r="I258" s="38"/>
    </row>
    <row r="259" spans="2:15">
      <c r="I259" s="38"/>
    </row>
    <row r="260" spans="2:15" ht="19">
      <c r="B260" s="11" t="s">
        <v>37</v>
      </c>
      <c r="C260" s="8"/>
      <c r="D260" s="8"/>
      <c r="E260" s="8"/>
      <c r="F260" s="8"/>
      <c r="I260" s="38"/>
      <c r="K260" s="11" t="s">
        <v>37</v>
      </c>
      <c r="L260" s="8"/>
      <c r="M260" s="8"/>
      <c r="N260" s="8"/>
      <c r="O260" s="8"/>
    </row>
    <row r="261" spans="2:15" ht="18">
      <c r="B261" s="46" t="s">
        <v>4</v>
      </c>
      <c r="C261" s="46" t="s">
        <v>8</v>
      </c>
      <c r="D261" s="49" t="s">
        <v>3</v>
      </c>
      <c r="E261" s="50" t="s">
        <v>6</v>
      </c>
      <c r="F261" s="47" t="s">
        <v>7</v>
      </c>
      <c r="G261" s="48" t="s">
        <v>5</v>
      </c>
      <c r="I261" s="38"/>
      <c r="K261" s="46" t="s">
        <v>4</v>
      </c>
      <c r="L261" s="46" t="s">
        <v>8</v>
      </c>
      <c r="M261" s="49" t="s">
        <v>3</v>
      </c>
      <c r="N261" s="50" t="s">
        <v>6</v>
      </c>
      <c r="O261" s="48" t="s">
        <v>10</v>
      </c>
    </row>
    <row r="262" spans="2:15" ht="16">
      <c r="B262" s="39"/>
      <c r="C262" s="39"/>
      <c r="D262" s="39"/>
      <c r="E262" s="40"/>
      <c r="F262" s="41"/>
      <c r="G262" s="42">
        <v>0</v>
      </c>
      <c r="I262" s="38"/>
      <c r="K262" s="39"/>
      <c r="L262" s="39"/>
      <c r="M262" s="39"/>
      <c r="N262" s="40"/>
      <c r="O262" s="42">
        <v>0</v>
      </c>
    </row>
    <row r="263" spans="2:15" ht="16">
      <c r="B263" s="39"/>
      <c r="C263" s="39"/>
      <c r="D263" s="39"/>
      <c r="E263" s="40"/>
      <c r="F263" s="41"/>
      <c r="G263" s="42">
        <v>0</v>
      </c>
      <c r="I263" s="38"/>
      <c r="K263" s="39"/>
      <c r="L263" s="39"/>
      <c r="M263" s="39"/>
      <c r="N263" s="40"/>
      <c r="O263" s="42">
        <v>0</v>
      </c>
    </row>
    <row r="264" spans="2:15" ht="16">
      <c r="B264" s="39"/>
      <c r="C264" s="39"/>
      <c r="D264" s="39"/>
      <c r="E264" s="40"/>
      <c r="F264" s="41"/>
      <c r="G264" s="42">
        <v>0</v>
      </c>
      <c r="I264" s="38"/>
      <c r="K264" s="39"/>
      <c r="L264" s="39"/>
      <c r="M264" s="39"/>
      <c r="N264" s="40"/>
      <c r="O264" s="42">
        <v>0</v>
      </c>
    </row>
    <row r="265" spans="2:15" ht="16">
      <c r="B265" s="39"/>
      <c r="C265" s="39"/>
      <c r="D265" s="39"/>
      <c r="E265" s="40"/>
      <c r="F265" s="41"/>
      <c r="G265" s="42">
        <v>0</v>
      </c>
      <c r="I265" s="38"/>
      <c r="K265" s="39"/>
      <c r="L265" s="39"/>
      <c r="M265" s="39"/>
      <c r="N265" s="40"/>
      <c r="O265" s="42">
        <v>0</v>
      </c>
    </row>
    <row r="266" spans="2:15" ht="16">
      <c r="B266" s="39"/>
      <c r="C266" s="39"/>
      <c r="D266" s="39"/>
      <c r="E266" s="40"/>
      <c r="F266" s="41"/>
      <c r="G266" s="42">
        <v>0</v>
      </c>
      <c r="I266" s="38"/>
      <c r="K266" s="39"/>
      <c r="L266" s="39"/>
      <c r="M266" s="39"/>
      <c r="N266" s="40"/>
      <c r="O266" s="42">
        <v>0</v>
      </c>
    </row>
    <row r="267" spans="2:15" ht="16">
      <c r="B267" s="39"/>
      <c r="C267" s="39"/>
      <c r="D267" s="39"/>
      <c r="E267" s="40"/>
      <c r="F267" s="41"/>
      <c r="G267" s="42">
        <v>0</v>
      </c>
      <c r="I267" s="38"/>
      <c r="K267" s="39"/>
      <c r="L267" s="39"/>
      <c r="M267" s="39"/>
      <c r="N267" s="40"/>
      <c r="O267" s="42">
        <v>0</v>
      </c>
    </row>
    <row r="268" spans="2:15" ht="16">
      <c r="B268" s="39"/>
      <c r="C268" s="39"/>
      <c r="D268" s="39"/>
      <c r="E268" s="40"/>
      <c r="F268" s="41"/>
      <c r="G268" s="42">
        <v>0</v>
      </c>
      <c r="I268" s="38"/>
      <c r="K268" s="39"/>
      <c r="L268" s="39"/>
      <c r="M268" s="39"/>
      <c r="N268" s="40"/>
      <c r="O268" s="42">
        <v>0</v>
      </c>
    </row>
    <row r="269" spans="2:15" ht="16">
      <c r="B269" s="39"/>
      <c r="C269" s="39"/>
      <c r="D269" s="39"/>
      <c r="E269" s="40"/>
      <c r="F269" s="41"/>
      <c r="G269" s="42">
        <v>0</v>
      </c>
      <c r="I269" s="38"/>
      <c r="K269" s="39"/>
      <c r="L269" s="39"/>
      <c r="M269" s="39"/>
      <c r="N269" s="40"/>
      <c r="O269" s="42">
        <v>0</v>
      </c>
    </row>
    <row r="270" spans="2:15" ht="16">
      <c r="B270" s="39"/>
      <c r="C270" s="39"/>
      <c r="D270" s="39"/>
      <c r="E270" s="40"/>
      <c r="F270" s="41"/>
      <c r="G270" s="42">
        <v>0</v>
      </c>
      <c r="I270" s="38"/>
      <c r="K270" s="39"/>
      <c r="L270" s="39"/>
      <c r="M270" s="39"/>
      <c r="N270" s="40"/>
      <c r="O270" s="42">
        <v>0</v>
      </c>
    </row>
    <row r="271" spans="2:15" ht="16">
      <c r="B271" s="39"/>
      <c r="C271" s="39"/>
      <c r="D271" s="39"/>
      <c r="E271" s="40"/>
      <c r="F271" s="41"/>
      <c r="G271" s="42">
        <v>0</v>
      </c>
      <c r="I271" s="38"/>
      <c r="K271" s="39"/>
      <c r="L271" s="39"/>
      <c r="M271" s="39"/>
      <c r="N271" s="40"/>
      <c r="O271" s="42">
        <v>0</v>
      </c>
    </row>
    <row r="272" spans="2:15" ht="16">
      <c r="B272" s="39"/>
      <c r="C272" s="39"/>
      <c r="D272" s="39"/>
      <c r="E272" s="40"/>
      <c r="F272" s="41"/>
      <c r="G272" s="42">
        <v>0</v>
      </c>
      <c r="I272" s="38"/>
      <c r="K272" s="39"/>
      <c r="L272" s="39"/>
      <c r="M272" s="39"/>
      <c r="N272" s="40"/>
      <c r="O272" s="42">
        <v>0</v>
      </c>
    </row>
    <row r="273" spans="2:15" ht="16">
      <c r="B273" s="39"/>
      <c r="C273" s="39"/>
      <c r="D273" s="39"/>
      <c r="E273" s="40"/>
      <c r="F273" s="41"/>
      <c r="G273" s="42">
        <v>0</v>
      </c>
      <c r="I273" s="38"/>
      <c r="K273" s="39"/>
      <c r="L273" s="39"/>
      <c r="M273" s="39"/>
      <c r="N273" s="40"/>
      <c r="O273" s="42">
        <v>0</v>
      </c>
    </row>
    <row r="274" spans="2:15" ht="16">
      <c r="B274" s="39"/>
      <c r="C274" s="39"/>
      <c r="D274" s="39"/>
      <c r="E274" s="40"/>
      <c r="F274" s="41"/>
      <c r="G274" s="42">
        <v>0</v>
      </c>
      <c r="I274" s="38"/>
      <c r="K274" s="39"/>
      <c r="L274" s="39"/>
      <c r="M274" s="39"/>
      <c r="N274" s="40"/>
      <c r="O274" s="42">
        <v>0</v>
      </c>
    </row>
    <row r="275" spans="2:15" ht="16">
      <c r="B275" s="39"/>
      <c r="C275" s="39"/>
      <c r="D275" s="39"/>
      <c r="E275" s="40"/>
      <c r="F275" s="41"/>
      <c r="G275" s="42">
        <v>0</v>
      </c>
      <c r="I275" s="38"/>
      <c r="K275" s="39"/>
      <c r="L275" s="39"/>
      <c r="M275" s="39"/>
      <c r="N275" s="40"/>
      <c r="O275" s="42">
        <v>0</v>
      </c>
    </row>
    <row r="276" spans="2:15" ht="16">
      <c r="B276" s="39"/>
      <c r="C276" s="39"/>
      <c r="D276" s="39"/>
      <c r="E276" s="40"/>
      <c r="F276" s="41"/>
      <c r="G276" s="42">
        <v>0</v>
      </c>
      <c r="I276" s="38"/>
      <c r="K276" s="39"/>
      <c r="L276" s="39"/>
      <c r="M276" s="39"/>
      <c r="N276" s="40"/>
      <c r="O276" s="42"/>
    </row>
    <row r="277" spans="2:15" ht="16">
      <c r="B277" s="39" t="s">
        <v>1</v>
      </c>
      <c r="C277" s="39"/>
      <c r="D277" s="39"/>
      <c r="E277" s="40"/>
      <c r="F277" s="43"/>
      <c r="G277" s="44">
        <f>SUBTOTAL(109,Table15234983[Cost])</f>
        <v>0</v>
      </c>
      <c r="I277" s="38"/>
      <c r="K277" s="39" t="s">
        <v>1</v>
      </c>
      <c r="L277" s="39"/>
      <c r="M277" s="39"/>
      <c r="N277" s="40"/>
      <c r="O277" s="44">
        <f>SUBTOTAL(109,Table1812647195[Amount])</f>
        <v>0</v>
      </c>
    </row>
    <row r="278" spans="2:15" ht="16">
      <c r="B278" s="39"/>
      <c r="C278" s="39"/>
      <c r="D278" s="39"/>
      <c r="E278" s="40"/>
      <c r="F278" s="41"/>
      <c r="G278" s="42"/>
      <c r="I278" s="38"/>
    </row>
    <row r="279" spans="2:15" ht="16">
      <c r="B279" s="39"/>
      <c r="C279" s="39"/>
      <c r="D279" s="39"/>
      <c r="E279" s="40"/>
      <c r="F279" s="41"/>
      <c r="G279" s="42"/>
      <c r="I279" s="38"/>
    </row>
    <row r="280" spans="2:15" ht="16">
      <c r="B280" s="39"/>
      <c r="C280" s="39"/>
      <c r="D280" s="39"/>
      <c r="E280" s="40"/>
      <c r="F280" s="41"/>
      <c r="G280" s="42"/>
      <c r="I280" s="38"/>
    </row>
    <row r="281" spans="2:15" ht="16">
      <c r="B281" s="39"/>
      <c r="C281" s="39"/>
      <c r="D281" s="39"/>
      <c r="E281" s="40"/>
      <c r="F281" s="41"/>
      <c r="G281" s="42"/>
      <c r="I281" s="38"/>
    </row>
    <row r="282" spans="2:15" ht="16">
      <c r="B282" s="39"/>
      <c r="C282" s="39"/>
      <c r="D282" s="39"/>
      <c r="E282" s="40"/>
      <c r="F282" s="41"/>
      <c r="G282" s="42"/>
      <c r="I282" s="38"/>
    </row>
    <row r="283" spans="2:15" ht="16">
      <c r="B283" s="39"/>
      <c r="C283" s="39"/>
      <c r="D283" s="39"/>
      <c r="E283" s="40"/>
      <c r="F283" s="43"/>
      <c r="G283" s="44"/>
      <c r="I283" s="38"/>
    </row>
    <row r="284" spans="2:15">
      <c r="I284" s="38"/>
    </row>
    <row r="285" spans="2:15" ht="19">
      <c r="B285" s="11" t="s">
        <v>38</v>
      </c>
      <c r="C285" s="8"/>
      <c r="D285" s="8"/>
      <c r="E285" s="8"/>
      <c r="F285" s="8"/>
      <c r="I285" s="38"/>
      <c r="K285" s="11" t="s">
        <v>38</v>
      </c>
      <c r="L285" s="8"/>
      <c r="M285" s="8"/>
      <c r="N285" s="8"/>
      <c r="O285" s="8"/>
    </row>
    <row r="286" spans="2:15" ht="18">
      <c r="B286" s="46" t="s">
        <v>4</v>
      </c>
      <c r="C286" s="46" t="s">
        <v>8</v>
      </c>
      <c r="D286" s="49" t="s">
        <v>3</v>
      </c>
      <c r="E286" s="50" t="s">
        <v>6</v>
      </c>
      <c r="F286" s="47" t="s">
        <v>7</v>
      </c>
      <c r="G286" s="48" t="s">
        <v>5</v>
      </c>
      <c r="I286" s="38"/>
      <c r="K286" s="46" t="s">
        <v>4</v>
      </c>
      <c r="L286" s="46" t="s">
        <v>8</v>
      </c>
      <c r="M286" s="49" t="s">
        <v>3</v>
      </c>
      <c r="N286" s="50" t="s">
        <v>6</v>
      </c>
      <c r="O286" s="48" t="s">
        <v>10</v>
      </c>
    </row>
    <row r="287" spans="2:15" ht="16">
      <c r="B287" s="39"/>
      <c r="C287" s="39"/>
      <c r="D287" s="39"/>
      <c r="E287" s="40"/>
      <c r="F287" s="41"/>
      <c r="G287" s="42">
        <v>0</v>
      </c>
      <c r="I287" s="38"/>
      <c r="K287" s="39"/>
      <c r="L287" s="39"/>
      <c r="M287" s="39"/>
      <c r="N287" s="40"/>
      <c r="O287" s="42">
        <v>0</v>
      </c>
    </row>
    <row r="288" spans="2:15" ht="16">
      <c r="B288" s="39"/>
      <c r="C288" s="39"/>
      <c r="D288" s="39"/>
      <c r="E288" s="40"/>
      <c r="F288" s="41"/>
      <c r="G288" s="42">
        <v>0</v>
      </c>
      <c r="I288" s="38"/>
      <c r="K288" s="39"/>
      <c r="L288" s="39"/>
      <c r="M288" s="39"/>
      <c r="N288" s="40"/>
      <c r="O288" s="42">
        <v>0</v>
      </c>
    </row>
    <row r="289" spans="2:15" ht="16">
      <c r="B289" s="39"/>
      <c r="C289" s="39"/>
      <c r="D289" s="39"/>
      <c r="E289" s="40"/>
      <c r="F289" s="41"/>
      <c r="G289" s="42">
        <v>0</v>
      </c>
      <c r="I289" s="38"/>
      <c r="K289" s="39"/>
      <c r="L289" s="39"/>
      <c r="M289" s="39"/>
      <c r="N289" s="40"/>
      <c r="O289" s="42">
        <v>0</v>
      </c>
    </row>
    <row r="290" spans="2:15" ht="16">
      <c r="B290" s="39"/>
      <c r="C290" s="39"/>
      <c r="D290" s="39"/>
      <c r="E290" s="40"/>
      <c r="F290" s="41"/>
      <c r="G290" s="42">
        <v>0</v>
      </c>
      <c r="I290" s="38"/>
      <c r="K290" s="39"/>
      <c r="L290" s="39"/>
      <c r="M290" s="39"/>
      <c r="N290" s="40"/>
      <c r="O290" s="42">
        <v>0</v>
      </c>
    </row>
    <row r="291" spans="2:15" ht="16">
      <c r="B291" s="39"/>
      <c r="C291" s="39"/>
      <c r="D291" s="39"/>
      <c r="E291" s="40"/>
      <c r="F291" s="41"/>
      <c r="G291" s="42">
        <v>0</v>
      </c>
      <c r="I291" s="38"/>
      <c r="K291" s="39"/>
      <c r="L291" s="39"/>
      <c r="M291" s="39"/>
      <c r="N291" s="40"/>
      <c r="O291" s="42">
        <v>0</v>
      </c>
    </row>
    <row r="292" spans="2:15" ht="16">
      <c r="B292" s="39"/>
      <c r="C292" s="39"/>
      <c r="D292" s="39"/>
      <c r="E292" s="40"/>
      <c r="F292" s="41"/>
      <c r="G292" s="42">
        <v>0</v>
      </c>
      <c r="I292" s="38"/>
      <c r="K292" s="39"/>
      <c r="L292" s="39"/>
      <c r="M292" s="39"/>
      <c r="N292" s="40"/>
      <c r="O292" s="42">
        <v>0</v>
      </c>
    </row>
    <row r="293" spans="2:15" ht="16">
      <c r="B293" s="39"/>
      <c r="C293" s="39"/>
      <c r="D293" s="39"/>
      <c r="E293" s="40"/>
      <c r="F293" s="41"/>
      <c r="G293" s="42">
        <v>0</v>
      </c>
      <c r="I293" s="38"/>
      <c r="K293" s="39"/>
      <c r="L293" s="39"/>
      <c r="M293" s="39"/>
      <c r="N293" s="40"/>
      <c r="O293" s="42">
        <v>0</v>
      </c>
    </row>
    <row r="294" spans="2:15" ht="16">
      <c r="B294" s="39"/>
      <c r="C294" s="39"/>
      <c r="D294" s="39"/>
      <c r="E294" s="40"/>
      <c r="F294" s="41"/>
      <c r="G294" s="42">
        <v>0</v>
      </c>
      <c r="I294" s="38"/>
      <c r="K294" s="39"/>
      <c r="L294" s="39"/>
      <c r="M294" s="39"/>
      <c r="N294" s="40"/>
      <c r="O294" s="42">
        <v>0</v>
      </c>
    </row>
    <row r="295" spans="2:15" ht="16">
      <c r="B295" s="39"/>
      <c r="C295" s="39"/>
      <c r="D295" s="39"/>
      <c r="E295" s="40"/>
      <c r="F295" s="41"/>
      <c r="G295" s="42">
        <v>0</v>
      </c>
      <c r="I295" s="38"/>
      <c r="K295" s="39"/>
      <c r="L295" s="39"/>
      <c r="M295" s="39"/>
      <c r="N295" s="40"/>
      <c r="O295" s="42">
        <v>0</v>
      </c>
    </row>
    <row r="296" spans="2:15" ht="16">
      <c r="B296" s="39"/>
      <c r="C296" s="39"/>
      <c r="D296" s="39"/>
      <c r="E296" s="40"/>
      <c r="F296" s="41"/>
      <c r="G296" s="42">
        <v>0</v>
      </c>
      <c r="I296" s="38"/>
      <c r="K296" s="39"/>
      <c r="L296" s="39"/>
      <c r="M296" s="39"/>
      <c r="N296" s="40"/>
      <c r="O296" s="42">
        <v>0</v>
      </c>
    </row>
    <row r="297" spans="2:15" ht="16">
      <c r="B297" s="39"/>
      <c r="C297" s="39"/>
      <c r="D297" s="39"/>
      <c r="E297" s="40"/>
      <c r="F297" s="41"/>
      <c r="G297" s="42">
        <v>0</v>
      </c>
      <c r="I297" s="38"/>
      <c r="K297" s="39"/>
      <c r="L297" s="39"/>
      <c r="M297" s="39"/>
      <c r="N297" s="40"/>
      <c r="O297" s="42">
        <v>0</v>
      </c>
    </row>
    <row r="298" spans="2:15" ht="16">
      <c r="B298" s="39"/>
      <c r="C298" s="39"/>
      <c r="D298" s="39"/>
      <c r="E298" s="40"/>
      <c r="F298" s="41"/>
      <c r="G298" s="42">
        <v>0</v>
      </c>
      <c r="I298" s="38"/>
      <c r="K298" s="39"/>
      <c r="L298" s="39"/>
      <c r="M298" s="39"/>
      <c r="N298" s="40"/>
      <c r="O298" s="42">
        <v>0</v>
      </c>
    </row>
    <row r="299" spans="2:15" ht="16">
      <c r="B299" s="39"/>
      <c r="C299" s="39"/>
      <c r="D299" s="39"/>
      <c r="E299" s="40"/>
      <c r="F299" s="41"/>
      <c r="G299" s="42">
        <v>0</v>
      </c>
      <c r="I299" s="38"/>
      <c r="K299" s="39"/>
      <c r="L299" s="39"/>
      <c r="M299" s="39"/>
      <c r="N299" s="40"/>
      <c r="O299" s="42">
        <v>0</v>
      </c>
    </row>
    <row r="300" spans="2:15" ht="16">
      <c r="B300" s="39"/>
      <c r="C300" s="39"/>
      <c r="D300" s="39"/>
      <c r="E300" s="40"/>
      <c r="F300" s="41"/>
      <c r="G300" s="42">
        <v>0</v>
      </c>
      <c r="I300" s="38"/>
      <c r="K300" s="39"/>
      <c r="L300" s="39"/>
      <c r="M300" s="39"/>
      <c r="N300" s="40"/>
      <c r="O300" s="42">
        <v>0</v>
      </c>
    </row>
    <row r="301" spans="2:15" ht="16">
      <c r="B301" s="39"/>
      <c r="C301" s="39"/>
      <c r="D301" s="39"/>
      <c r="E301" s="40"/>
      <c r="F301" s="41"/>
      <c r="G301" s="42">
        <v>0</v>
      </c>
      <c r="I301" s="38"/>
      <c r="K301" s="39"/>
      <c r="L301" s="39"/>
      <c r="M301" s="39"/>
      <c r="N301" s="40"/>
      <c r="O301" s="42"/>
    </row>
    <row r="302" spans="2:15" ht="16">
      <c r="B302" s="39" t="s">
        <v>1</v>
      </c>
      <c r="C302" s="39"/>
      <c r="D302" s="39"/>
      <c r="E302" s="40"/>
      <c r="F302" s="43"/>
      <c r="G302" s="44">
        <f>SUBTOTAL(109,Table1523495084[Cost])</f>
        <v>0</v>
      </c>
      <c r="I302" s="38"/>
      <c r="K302" s="39" t="s">
        <v>1</v>
      </c>
      <c r="L302" s="39"/>
      <c r="M302" s="39"/>
      <c r="N302" s="40"/>
      <c r="O302" s="44">
        <f>SUBTOTAL(109,Table1812647296[Amount])</f>
        <v>0</v>
      </c>
    </row>
    <row r="303" spans="2:15" ht="16">
      <c r="B303" s="39"/>
      <c r="C303" s="39"/>
      <c r="D303" s="39"/>
      <c r="E303" s="40"/>
      <c r="F303" s="41"/>
      <c r="G303" s="42"/>
      <c r="I303" s="38"/>
    </row>
    <row r="304" spans="2:15" ht="16">
      <c r="B304" s="39"/>
      <c r="C304" s="39"/>
      <c r="D304" s="39"/>
      <c r="E304" s="40"/>
      <c r="F304" s="41"/>
      <c r="G304" s="42"/>
      <c r="I304" s="38"/>
    </row>
    <row r="305" spans="2:9" ht="16">
      <c r="B305" s="39"/>
      <c r="C305" s="39"/>
      <c r="D305" s="39"/>
      <c r="E305" s="40"/>
      <c r="F305" s="41"/>
      <c r="G305" s="42"/>
      <c r="I305" s="38"/>
    </row>
    <row r="306" spans="2:9" ht="16">
      <c r="B306" s="39"/>
      <c r="C306" s="39"/>
      <c r="D306" s="39"/>
      <c r="E306" s="40"/>
      <c r="F306" s="41"/>
      <c r="G306" s="42"/>
      <c r="I306" s="38"/>
    </row>
    <row r="307" spans="2:9" ht="16">
      <c r="B307" s="39"/>
      <c r="C307" s="39"/>
      <c r="D307" s="39"/>
      <c r="E307" s="40"/>
      <c r="F307" s="41"/>
      <c r="G307" s="42"/>
      <c r="I307" s="38"/>
    </row>
    <row r="308" spans="2:9" ht="16">
      <c r="B308" s="39"/>
      <c r="C308" s="39"/>
      <c r="D308" s="39"/>
      <c r="E308" s="40"/>
      <c r="F308" s="41"/>
      <c r="G308" s="42"/>
      <c r="I308" s="38"/>
    </row>
    <row r="309" spans="2:9" ht="16">
      <c r="B309" s="39"/>
      <c r="C309" s="39"/>
      <c r="D309" s="39"/>
      <c r="E309" s="40"/>
      <c r="F309" s="41"/>
      <c r="G309" s="42"/>
      <c r="I309" s="38"/>
    </row>
    <row r="310" spans="2:9" ht="16">
      <c r="B310" s="39"/>
      <c r="C310" s="39"/>
      <c r="D310" s="39"/>
      <c r="E310" s="40"/>
      <c r="F310" s="41"/>
      <c r="G310" s="42"/>
      <c r="I310" s="38"/>
    </row>
    <row r="311" spans="2:9" ht="16">
      <c r="B311" s="39"/>
      <c r="C311" s="39"/>
      <c r="D311" s="39"/>
      <c r="E311" s="40"/>
      <c r="F311" s="43"/>
      <c r="G311" s="44"/>
      <c r="I311" s="38"/>
    </row>
    <row r="312" spans="2:9">
      <c r="I312" s="38"/>
    </row>
    <row r="313" spans="2:9">
      <c r="I313" s="38"/>
    </row>
    <row r="314" spans="2:9" ht="16">
      <c r="B314" s="39"/>
      <c r="C314" s="39"/>
      <c r="D314" s="39"/>
      <c r="E314" s="40"/>
      <c r="F314" s="41"/>
      <c r="G314" s="42"/>
      <c r="I314" s="38"/>
    </row>
    <row r="315" spans="2:9" ht="16">
      <c r="B315" s="39"/>
      <c r="C315" s="39"/>
      <c r="D315" s="39"/>
      <c r="E315" s="40"/>
      <c r="F315" s="41"/>
      <c r="G315" s="42"/>
      <c r="I315" s="38"/>
    </row>
    <row r="316" spans="2:9" ht="16">
      <c r="B316" s="39"/>
      <c r="C316" s="39"/>
      <c r="D316" s="39"/>
      <c r="E316" s="40"/>
      <c r="F316" s="41"/>
      <c r="G316" s="42"/>
      <c r="I316" s="38"/>
    </row>
    <row r="317" spans="2:9" ht="16">
      <c r="B317" s="39"/>
      <c r="C317" s="39"/>
      <c r="D317" s="39"/>
      <c r="E317" s="40"/>
      <c r="F317" s="41"/>
      <c r="G317" s="42"/>
      <c r="I317" s="38"/>
    </row>
    <row r="318" spans="2:9" ht="16">
      <c r="B318" s="39"/>
      <c r="C318" s="39"/>
      <c r="D318" s="39"/>
      <c r="E318" s="40"/>
      <c r="F318" s="41"/>
      <c r="G318" s="42"/>
      <c r="I318" s="38"/>
    </row>
    <row r="319" spans="2:9" ht="16">
      <c r="B319" s="39"/>
      <c r="C319" s="39"/>
      <c r="D319" s="39"/>
      <c r="E319" s="40"/>
      <c r="F319" s="41"/>
      <c r="G319" s="42"/>
      <c r="I319" s="38"/>
    </row>
    <row r="320" spans="2:9" ht="16">
      <c r="B320" s="39"/>
      <c r="C320" s="39"/>
      <c r="D320" s="39"/>
      <c r="E320" s="40"/>
      <c r="F320" s="41"/>
      <c r="G320" s="42"/>
      <c r="I320" s="38"/>
    </row>
    <row r="321" spans="2:9" ht="16">
      <c r="B321" s="39"/>
      <c r="C321" s="39"/>
      <c r="D321" s="39"/>
      <c r="E321" s="40"/>
      <c r="F321" s="41"/>
      <c r="G321" s="42"/>
      <c r="I321" s="38"/>
    </row>
    <row r="322" spans="2:9" ht="16">
      <c r="B322" s="39"/>
      <c r="C322" s="39"/>
      <c r="D322" s="39"/>
      <c r="E322" s="40"/>
      <c r="F322" s="41"/>
      <c r="G322" s="42"/>
      <c r="I322" s="38"/>
    </row>
    <row r="323" spans="2:9" ht="16">
      <c r="B323" s="39"/>
      <c r="C323" s="39"/>
      <c r="D323" s="39"/>
      <c r="E323" s="40"/>
      <c r="F323" s="41"/>
      <c r="G323" s="42"/>
      <c r="I323" s="38"/>
    </row>
    <row r="324" spans="2:9" ht="16">
      <c r="B324" s="39"/>
      <c r="C324" s="39"/>
      <c r="D324" s="39"/>
      <c r="E324" s="40"/>
      <c r="F324" s="41"/>
      <c r="G324" s="42"/>
      <c r="I324" s="38"/>
    </row>
    <row r="325" spans="2:9" ht="16">
      <c r="B325" s="39"/>
      <c r="C325" s="39"/>
      <c r="D325" s="39"/>
      <c r="E325" s="40"/>
      <c r="F325" s="41"/>
      <c r="G325" s="42"/>
      <c r="I325" s="38"/>
    </row>
    <row r="326" spans="2:9" ht="16">
      <c r="B326" s="39"/>
      <c r="C326" s="39"/>
      <c r="D326" s="39"/>
      <c r="E326" s="40"/>
      <c r="F326" s="41"/>
      <c r="G326" s="42"/>
      <c r="I326" s="38"/>
    </row>
    <row r="327" spans="2:9" ht="16">
      <c r="B327" s="39"/>
      <c r="C327" s="39"/>
      <c r="D327" s="39"/>
      <c r="E327" s="40"/>
      <c r="F327" s="41"/>
      <c r="G327" s="42"/>
      <c r="I327" s="38"/>
    </row>
    <row r="328" spans="2:9" ht="16">
      <c r="B328" s="39"/>
      <c r="C328" s="39"/>
      <c r="D328" s="39"/>
      <c r="E328" s="40"/>
      <c r="F328" s="41"/>
      <c r="G328" s="42"/>
      <c r="I328" s="38"/>
    </row>
    <row r="329" spans="2:9" ht="16">
      <c r="B329" s="39"/>
      <c r="C329" s="39"/>
      <c r="D329" s="39"/>
      <c r="E329" s="40"/>
      <c r="F329" s="41"/>
      <c r="G329" s="42"/>
      <c r="I329" s="38"/>
    </row>
    <row r="330" spans="2:9" ht="16">
      <c r="B330" s="39"/>
      <c r="C330" s="39"/>
      <c r="D330" s="39"/>
      <c r="E330" s="40"/>
      <c r="F330" s="41"/>
      <c r="G330" s="42"/>
      <c r="I330" s="38"/>
    </row>
    <row r="331" spans="2:9" ht="16">
      <c r="B331" s="39"/>
      <c r="C331" s="39"/>
      <c r="D331" s="39"/>
      <c r="E331" s="40"/>
      <c r="F331" s="41"/>
      <c r="G331" s="42"/>
      <c r="I331" s="38"/>
    </row>
    <row r="332" spans="2:9" ht="16">
      <c r="B332" s="39"/>
      <c r="C332" s="39"/>
      <c r="D332" s="39"/>
      <c r="E332" s="40"/>
      <c r="F332" s="41"/>
      <c r="G332" s="42"/>
      <c r="I332" s="38"/>
    </row>
    <row r="333" spans="2:9" ht="16">
      <c r="B333" s="39"/>
      <c r="C333" s="39"/>
      <c r="D333" s="39"/>
      <c r="E333" s="40"/>
      <c r="F333" s="41"/>
      <c r="G333" s="42"/>
      <c r="I333" s="38"/>
    </row>
    <row r="334" spans="2:9" ht="16">
      <c r="B334" s="39"/>
      <c r="C334" s="39"/>
      <c r="D334" s="39"/>
      <c r="E334" s="40"/>
      <c r="F334" s="41"/>
      <c r="G334" s="42"/>
      <c r="I334" s="38"/>
    </row>
    <row r="335" spans="2:9" ht="16">
      <c r="B335" s="39"/>
      <c r="C335" s="39"/>
      <c r="D335" s="39"/>
      <c r="E335" s="40"/>
      <c r="F335" s="41"/>
      <c r="G335" s="42"/>
      <c r="I335" s="38"/>
    </row>
    <row r="336" spans="2:9" ht="16">
      <c r="B336" s="39"/>
      <c r="C336" s="39"/>
      <c r="D336" s="39"/>
      <c r="E336" s="40"/>
      <c r="F336" s="41"/>
      <c r="G336" s="42"/>
      <c r="I336" s="38"/>
    </row>
    <row r="337" spans="2:9" ht="16">
      <c r="B337" s="39"/>
      <c r="C337" s="39"/>
      <c r="D337" s="39"/>
      <c r="E337" s="40"/>
      <c r="F337" s="41"/>
      <c r="G337" s="42"/>
      <c r="I337" s="38"/>
    </row>
    <row r="338" spans="2:9" ht="16">
      <c r="B338" s="39"/>
      <c r="C338" s="39"/>
      <c r="D338" s="39"/>
      <c r="E338" s="40"/>
      <c r="F338" s="43"/>
      <c r="G338" s="44"/>
      <c r="I338" s="38"/>
    </row>
    <row r="339" spans="2:9">
      <c r="I339" s="38"/>
    </row>
    <row r="340" spans="2:9">
      <c r="I340" s="38"/>
    </row>
    <row r="341" spans="2:9">
      <c r="I341" s="38"/>
    </row>
    <row r="342" spans="2:9">
      <c r="I342" s="38"/>
    </row>
    <row r="343" spans="2:9">
      <c r="I343" s="38"/>
    </row>
    <row r="344" spans="2:9">
      <c r="I344" s="38"/>
    </row>
    <row r="345" spans="2:9">
      <c r="I345" s="38"/>
    </row>
    <row r="346" spans="2:9">
      <c r="I346" s="38"/>
    </row>
    <row r="347" spans="2:9">
      <c r="I347" s="38"/>
    </row>
    <row r="348" spans="2:9">
      <c r="I348" s="38"/>
    </row>
    <row r="349" spans="2:9">
      <c r="I349" s="38"/>
    </row>
    <row r="350" spans="2:9">
      <c r="I350" s="38"/>
    </row>
    <row r="351" spans="2:9">
      <c r="I351" s="38"/>
    </row>
    <row r="352" spans="2:9">
      <c r="I352" s="38"/>
    </row>
    <row r="353" spans="9:9">
      <c r="I353" s="38"/>
    </row>
  </sheetData>
  <mergeCells count="8">
    <mergeCell ref="Q25:Q33"/>
    <mergeCell ref="P31:P32"/>
    <mergeCell ref="B3:P3"/>
    <mergeCell ref="B4:C4"/>
    <mergeCell ref="D4:O4"/>
    <mergeCell ref="B5:D5"/>
    <mergeCell ref="B6:H6"/>
    <mergeCell ref="J6:P6"/>
  </mergeCells>
  <pageMargins left="1" right="1" top="0.75" bottom="1" header="0.5" footer="0.5"/>
  <pageSetup scale="99" orientation="landscape" r:id="rId1"/>
  <headerFooter alignWithMargins="0"/>
  <tableParts count="24">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0708C4-2ED0-494F-9CA8-D3A059C46B4E}">
  <sheetPr>
    <pageSetUpPr fitToPage="1"/>
  </sheetPr>
  <dimension ref="A1:W353"/>
  <sheetViews>
    <sheetView showGridLines="0" zoomScale="90" zoomScaleNormal="90" zoomScaleSheetLayoutView="75" workbookViewId="0">
      <selection activeCell="B4" sqref="B4:C4"/>
    </sheetView>
  </sheetViews>
  <sheetFormatPr baseColWidth="10" defaultColWidth="8.85546875" defaultRowHeight="13"/>
  <cols>
    <col min="1" max="1" width="3" style="1" customWidth="1"/>
    <col min="2" max="2" width="16.7109375" style="1" customWidth="1"/>
    <col min="3" max="3" width="7.28515625" style="1" customWidth="1"/>
    <col min="4" max="4" width="25.7109375" style="1" customWidth="1"/>
    <col min="5" max="5" width="34.7109375" style="3" customWidth="1"/>
    <col min="6" max="6" width="14.85546875" style="1" customWidth="1"/>
    <col min="7" max="7" width="9.7109375" style="1" customWidth="1"/>
    <col min="8" max="8" width="3.5703125" style="1" customWidth="1"/>
    <col min="9" max="9" width="0.7109375" style="1" customWidth="1"/>
    <col min="10" max="10" width="4.140625" style="1" customWidth="1"/>
    <col min="11" max="11" width="16.7109375" style="1" customWidth="1"/>
    <col min="12" max="12" width="7.28515625" style="1" customWidth="1"/>
    <col min="13" max="13" width="25.7109375" style="1" customWidth="1"/>
    <col min="14" max="14" width="34.7109375" style="1" customWidth="1"/>
    <col min="15" max="15" width="11.140625" style="1" customWidth="1"/>
    <col min="16" max="16" width="2.42578125" style="1" customWidth="1"/>
    <col min="17" max="16384" width="8.85546875" style="1"/>
  </cols>
  <sheetData>
    <row r="1" spans="1:23" ht="12.75" customHeight="1">
      <c r="B1" s="22"/>
      <c r="C1" s="25"/>
      <c r="D1" s="30"/>
      <c r="E1" s="26"/>
      <c r="F1" s="23"/>
      <c r="G1" s="59"/>
      <c r="H1" s="28"/>
      <c r="I1" s="29"/>
      <c r="J1" s="30"/>
      <c r="K1" s="24"/>
      <c r="L1" s="61"/>
      <c r="M1" s="9"/>
      <c r="N1" s="27"/>
      <c r="O1" s="28"/>
      <c r="P1" s="60"/>
      <c r="Q1" s="14"/>
      <c r="R1" s="15"/>
      <c r="S1" s="16"/>
      <c r="T1" s="17"/>
      <c r="V1" s="7"/>
      <c r="W1" s="14"/>
    </row>
    <row r="2" spans="1:23" ht="9.75" customHeight="1">
      <c r="B2" s="32"/>
      <c r="C2" s="32"/>
      <c r="D2" s="33"/>
      <c r="E2" s="34"/>
      <c r="F2" s="35"/>
      <c r="G2" s="36"/>
      <c r="H2" s="36"/>
      <c r="I2" s="36"/>
      <c r="J2" s="36"/>
      <c r="K2" s="36"/>
      <c r="L2" s="36"/>
      <c r="M2" s="36"/>
      <c r="N2" s="36"/>
      <c r="O2" s="36"/>
      <c r="P2" s="36"/>
      <c r="Q2" s="17"/>
      <c r="R2" s="17"/>
      <c r="S2" s="17"/>
      <c r="T2" s="17"/>
      <c r="U2" s="17"/>
      <c r="V2" s="17"/>
      <c r="W2" s="17"/>
    </row>
    <row r="3" spans="1:23" ht="135.75" customHeight="1" thickBot="1">
      <c r="B3" s="86" t="s">
        <v>25</v>
      </c>
      <c r="C3" s="86"/>
      <c r="D3" s="86"/>
      <c r="E3" s="86"/>
      <c r="F3" s="86"/>
      <c r="G3" s="86"/>
      <c r="H3" s="86"/>
      <c r="I3" s="86"/>
      <c r="J3" s="86"/>
      <c r="K3" s="86"/>
      <c r="L3" s="86"/>
      <c r="M3" s="86"/>
      <c r="N3" s="86"/>
      <c r="O3" s="86"/>
      <c r="P3" s="86"/>
      <c r="Q3" s="18"/>
      <c r="R3" s="18"/>
      <c r="S3" s="18"/>
      <c r="T3" s="18"/>
      <c r="U3" s="18"/>
      <c r="V3" s="18"/>
      <c r="W3" s="18"/>
    </row>
    <row r="4" spans="1:23" ht="59.25" customHeight="1">
      <c r="B4" s="90" t="s">
        <v>39</v>
      </c>
      <c r="C4" s="90"/>
      <c r="D4" s="93" t="s">
        <v>21</v>
      </c>
      <c r="E4" s="93"/>
      <c r="F4" s="93"/>
      <c r="G4" s="93"/>
      <c r="H4" s="93"/>
      <c r="I4" s="93"/>
      <c r="J4" s="93"/>
      <c r="K4" s="93"/>
      <c r="L4" s="93"/>
      <c r="M4" s="93"/>
      <c r="N4" s="93"/>
      <c r="O4" s="93"/>
      <c r="P4" s="21"/>
      <c r="Q4" s="13"/>
      <c r="R4" s="13"/>
      <c r="S4" s="13"/>
      <c r="T4" s="13"/>
      <c r="U4" s="13"/>
      <c r="V4" s="13"/>
      <c r="W4" s="13"/>
    </row>
    <row r="5" spans="1:23" ht="34.5" customHeight="1">
      <c r="B5" s="92" t="s">
        <v>20</v>
      </c>
      <c r="C5" s="92"/>
      <c r="D5" s="92"/>
      <c r="E5" s="1"/>
      <c r="F5" s="6"/>
      <c r="G5" s="6"/>
      <c r="H5"/>
      <c r="I5"/>
      <c r="J5"/>
      <c r="K5"/>
      <c r="L5"/>
      <c r="M5"/>
      <c r="N5"/>
      <c r="O5"/>
      <c r="P5" s="6"/>
      <c r="Q5"/>
    </row>
    <row r="6" spans="1:23" ht="54" customHeight="1" thickBot="1">
      <c r="A6" s="10"/>
      <c r="B6" s="91" t="s">
        <v>9</v>
      </c>
      <c r="C6" s="91"/>
      <c r="D6" s="91"/>
      <c r="E6" s="91"/>
      <c r="F6" s="91"/>
      <c r="G6" s="91"/>
      <c r="H6" s="91"/>
      <c r="I6" s="37"/>
      <c r="J6" s="91" t="s">
        <v>11</v>
      </c>
      <c r="K6" s="91"/>
      <c r="L6" s="91"/>
      <c r="M6" s="91"/>
      <c r="N6" s="91"/>
      <c r="O6" s="91"/>
      <c r="P6" s="91"/>
      <c r="Q6" s="19"/>
      <c r="R6" s="19"/>
      <c r="S6" s="19"/>
      <c r="T6" s="19"/>
      <c r="U6" s="19"/>
      <c r="V6" s="19"/>
      <c r="W6" s="19"/>
    </row>
    <row r="7" spans="1:23" ht="18">
      <c r="B7" s="51" t="s">
        <v>0</v>
      </c>
      <c r="C7" s="52"/>
      <c r="D7" s="53"/>
      <c r="E7" s="54"/>
      <c r="F7" s="53"/>
      <c r="G7" s="55">
        <v>0</v>
      </c>
      <c r="I7" s="38"/>
      <c r="K7" s="51" t="s">
        <v>2</v>
      </c>
      <c r="L7" s="56"/>
      <c r="M7" s="57"/>
      <c r="N7" s="57"/>
      <c r="O7" s="58">
        <v>0</v>
      </c>
      <c r="P7" s="31"/>
      <c r="Q7" s="31"/>
      <c r="R7" s="31"/>
      <c r="S7" s="31"/>
      <c r="T7" s="31"/>
    </row>
    <row r="8" spans="1:23" ht="26.25" customHeight="1">
      <c r="E8" s="1"/>
      <c r="I8" s="38"/>
    </row>
    <row r="9" spans="1:23" s="8" customFormat="1" ht="19">
      <c r="A9" s="1"/>
      <c r="I9" s="38"/>
      <c r="P9" s="20"/>
    </row>
    <row r="10" spans="1:23" ht="19">
      <c r="A10" s="2"/>
      <c r="B10" s="11" t="s">
        <v>27</v>
      </c>
      <c r="C10" s="8"/>
      <c r="D10" s="8"/>
      <c r="E10" s="8"/>
      <c r="F10" s="8"/>
      <c r="I10" s="38"/>
      <c r="K10" s="11" t="s">
        <v>27</v>
      </c>
      <c r="L10" s="8"/>
      <c r="M10" s="8"/>
      <c r="N10" s="8"/>
      <c r="O10" s="8"/>
      <c r="P10" s="12"/>
    </row>
    <row r="11" spans="1:23" ht="18">
      <c r="B11" s="46" t="s">
        <v>4</v>
      </c>
      <c r="C11" s="46" t="s">
        <v>8</v>
      </c>
      <c r="D11" s="49" t="s">
        <v>3</v>
      </c>
      <c r="E11" s="50" t="s">
        <v>6</v>
      </c>
      <c r="F11" s="47" t="s">
        <v>7</v>
      </c>
      <c r="G11" s="48" t="s">
        <v>5</v>
      </c>
      <c r="I11" s="38"/>
      <c r="K11" s="46" t="s">
        <v>4</v>
      </c>
      <c r="L11" s="46" t="s">
        <v>8</v>
      </c>
      <c r="M11" s="49" t="s">
        <v>3</v>
      </c>
      <c r="N11" s="50" t="s">
        <v>6</v>
      </c>
      <c r="O11" s="48" t="s">
        <v>10</v>
      </c>
    </row>
    <row r="12" spans="1:23" ht="16">
      <c r="B12" s="39"/>
      <c r="C12" s="39"/>
      <c r="D12" s="39"/>
      <c r="E12" s="40"/>
      <c r="F12" s="41"/>
      <c r="G12" s="42">
        <v>0</v>
      </c>
      <c r="I12" s="38"/>
      <c r="K12" s="39"/>
      <c r="L12" s="39"/>
      <c r="M12" s="39"/>
      <c r="N12" s="40"/>
      <c r="O12" s="42">
        <v>0</v>
      </c>
    </row>
    <row r="13" spans="1:23" ht="16">
      <c r="B13" s="39"/>
      <c r="C13" s="39"/>
      <c r="D13" s="39"/>
      <c r="E13" s="40"/>
      <c r="F13" s="41"/>
      <c r="G13" s="42">
        <v>0</v>
      </c>
      <c r="I13" s="38"/>
      <c r="K13" s="39"/>
      <c r="L13" s="39"/>
      <c r="M13" s="39"/>
      <c r="N13" s="40"/>
      <c r="O13" s="42">
        <v>0</v>
      </c>
    </row>
    <row r="14" spans="1:23" ht="16">
      <c r="B14" s="39"/>
      <c r="C14" s="39"/>
      <c r="D14" s="39"/>
      <c r="E14" s="40"/>
      <c r="F14" s="41"/>
      <c r="G14" s="42">
        <v>0</v>
      </c>
      <c r="I14" s="38"/>
      <c r="K14" s="39"/>
      <c r="L14" s="39"/>
      <c r="M14" s="39"/>
      <c r="N14" s="40"/>
      <c r="O14" s="42">
        <v>0</v>
      </c>
    </row>
    <row r="15" spans="1:23" ht="16">
      <c r="B15" s="39"/>
      <c r="C15" s="39"/>
      <c r="D15" s="39"/>
      <c r="E15" s="40"/>
      <c r="F15" s="41"/>
      <c r="G15" s="42">
        <v>0</v>
      </c>
      <c r="I15" s="38"/>
      <c r="K15" s="39"/>
      <c r="L15" s="39"/>
      <c r="M15" s="39"/>
      <c r="N15" s="40"/>
      <c r="O15" s="42"/>
    </row>
    <row r="16" spans="1:23" ht="16">
      <c r="B16" s="39"/>
      <c r="C16" s="39"/>
      <c r="D16" s="39"/>
      <c r="E16" s="40"/>
      <c r="F16" s="41"/>
      <c r="G16" s="42">
        <v>0</v>
      </c>
      <c r="I16" s="38"/>
      <c r="K16" s="39"/>
      <c r="L16" s="39"/>
      <c r="M16" s="39"/>
      <c r="N16" s="40"/>
      <c r="O16" s="42"/>
    </row>
    <row r="17" spans="2:17" ht="16">
      <c r="B17" s="39"/>
      <c r="C17" s="39"/>
      <c r="D17" s="39"/>
      <c r="E17" s="40"/>
      <c r="F17" s="41"/>
      <c r="G17" s="42">
        <v>0</v>
      </c>
      <c r="I17" s="38"/>
      <c r="K17" s="39"/>
      <c r="L17" s="39"/>
      <c r="M17" s="39"/>
      <c r="N17" s="40"/>
      <c r="O17" s="42"/>
    </row>
    <row r="18" spans="2:17" ht="16">
      <c r="B18" s="39"/>
      <c r="C18" s="39"/>
      <c r="D18" s="39"/>
      <c r="E18" s="40"/>
      <c r="F18" s="41"/>
      <c r="G18" s="42">
        <v>0</v>
      </c>
      <c r="I18" s="38"/>
      <c r="K18" s="39"/>
      <c r="L18" s="39"/>
      <c r="M18" s="39"/>
      <c r="N18" s="40"/>
      <c r="O18" s="42"/>
    </row>
    <row r="19" spans="2:17" ht="16">
      <c r="B19" s="39"/>
      <c r="C19" s="39"/>
      <c r="D19" s="39"/>
      <c r="E19" s="40"/>
      <c r="F19" s="41"/>
      <c r="G19" s="42">
        <v>0</v>
      </c>
      <c r="I19" s="38"/>
      <c r="K19" s="39"/>
      <c r="L19" s="39"/>
      <c r="M19" s="39"/>
      <c r="N19" s="40"/>
      <c r="O19" s="42"/>
    </row>
    <row r="20" spans="2:17" ht="16">
      <c r="B20" s="39"/>
      <c r="C20" s="39"/>
      <c r="D20" s="39"/>
      <c r="E20" s="40"/>
      <c r="F20" s="41"/>
      <c r="G20" s="42">
        <v>0</v>
      </c>
      <c r="I20" s="38"/>
      <c r="K20" s="39"/>
      <c r="L20" s="39"/>
      <c r="M20" s="39"/>
      <c r="N20" s="40"/>
      <c r="O20" s="42"/>
    </row>
    <row r="21" spans="2:17" ht="16">
      <c r="B21" s="39"/>
      <c r="C21" s="39"/>
      <c r="D21" s="39"/>
      <c r="E21" s="40"/>
      <c r="F21" s="41"/>
      <c r="G21" s="42">
        <v>0</v>
      </c>
      <c r="I21" s="38"/>
      <c r="K21" s="39"/>
      <c r="L21" s="39"/>
      <c r="M21" s="39"/>
      <c r="N21" s="40"/>
      <c r="O21" s="42"/>
    </row>
    <row r="22" spans="2:17" ht="16">
      <c r="B22" s="39"/>
      <c r="C22" s="39"/>
      <c r="D22" s="39"/>
      <c r="E22" s="40"/>
      <c r="F22" s="41"/>
      <c r="G22" s="42">
        <v>0</v>
      </c>
      <c r="I22" s="38"/>
      <c r="K22" s="39"/>
      <c r="L22" s="39"/>
      <c r="M22" s="39"/>
      <c r="N22" s="40"/>
      <c r="O22" s="42"/>
    </row>
    <row r="23" spans="2:17" ht="16">
      <c r="B23" s="39"/>
      <c r="C23" s="39"/>
      <c r="D23" s="39"/>
      <c r="E23" s="40"/>
      <c r="F23" s="41"/>
      <c r="G23" s="42">
        <v>0</v>
      </c>
      <c r="I23" s="38"/>
      <c r="K23" s="39"/>
      <c r="L23" s="39"/>
      <c r="M23" s="39"/>
      <c r="N23" s="40"/>
      <c r="O23" s="42"/>
    </row>
    <row r="24" spans="2:17" ht="16">
      <c r="B24" s="39"/>
      <c r="C24" s="39"/>
      <c r="D24" s="39"/>
      <c r="E24" s="40"/>
      <c r="F24" s="41"/>
      <c r="G24" s="42">
        <v>0</v>
      </c>
      <c r="I24" s="38"/>
      <c r="K24" s="39"/>
      <c r="L24" s="39"/>
      <c r="M24" s="39"/>
      <c r="N24" s="40"/>
      <c r="O24" s="42"/>
    </row>
    <row r="25" spans="2:17" ht="16">
      <c r="B25" s="39"/>
      <c r="C25" s="39"/>
      <c r="D25" s="39"/>
      <c r="E25" s="40"/>
      <c r="F25" s="41"/>
      <c r="G25" s="42">
        <v>0</v>
      </c>
      <c r="I25" s="38"/>
      <c r="K25" s="39"/>
      <c r="L25" s="39"/>
      <c r="M25" s="39"/>
      <c r="N25" s="40"/>
      <c r="O25" s="42"/>
      <c r="Q25" s="89" t="s">
        <v>12</v>
      </c>
    </row>
    <row r="26" spans="2:17" ht="16">
      <c r="B26" s="39"/>
      <c r="C26" s="39"/>
      <c r="D26" s="39"/>
      <c r="E26" s="40"/>
      <c r="F26" s="41"/>
      <c r="G26" s="42">
        <v>0</v>
      </c>
      <c r="I26" s="38"/>
      <c r="K26" s="39"/>
      <c r="L26" s="39"/>
      <c r="M26" s="39"/>
      <c r="N26" s="40"/>
      <c r="O26" s="42"/>
      <c r="Q26" s="89"/>
    </row>
    <row r="27" spans="2:17" ht="16">
      <c r="B27" s="39" t="s">
        <v>1</v>
      </c>
      <c r="C27" s="39"/>
      <c r="D27" s="39"/>
      <c r="E27" s="40"/>
      <c r="F27" s="43"/>
      <c r="G27" s="44">
        <f>SUBTOTAL(109,Table1597[Cost])</f>
        <v>0</v>
      </c>
      <c r="I27" s="38"/>
      <c r="K27" s="39" t="s">
        <v>1</v>
      </c>
      <c r="L27" s="39"/>
      <c r="M27" s="39"/>
      <c r="N27" s="39"/>
      <c r="O27" s="45">
        <f>SUBTOTAL(109,Table17109[Amount])</f>
        <v>0</v>
      </c>
      <c r="Q27" s="89"/>
    </row>
    <row r="28" spans="2:17" ht="16">
      <c r="B28" s="39"/>
      <c r="C28" s="39"/>
      <c r="D28" s="39"/>
      <c r="E28" s="40"/>
      <c r="F28" s="41"/>
      <c r="G28" s="42"/>
      <c r="I28" s="38"/>
      <c r="K28" s="39"/>
      <c r="L28" s="39"/>
      <c r="M28" s="39"/>
      <c r="N28" s="40"/>
      <c r="O28" s="42"/>
      <c r="Q28" s="89"/>
    </row>
    <row r="29" spans="2:17" ht="16" customHeight="1">
      <c r="B29" s="39"/>
      <c r="C29" s="39"/>
      <c r="D29" s="39"/>
      <c r="E29" s="40"/>
      <c r="F29" s="41"/>
      <c r="G29" s="42"/>
      <c r="I29" s="38"/>
      <c r="K29" s="39"/>
      <c r="L29" s="39"/>
      <c r="M29" s="39"/>
      <c r="N29" s="40"/>
      <c r="O29" s="42"/>
      <c r="Q29" s="89"/>
    </row>
    <row r="30" spans="2:17" ht="16">
      <c r="B30" s="39"/>
      <c r="C30" s="39"/>
      <c r="D30" s="39"/>
      <c r="E30" s="40"/>
      <c r="F30" s="41"/>
      <c r="G30" s="42"/>
      <c r="I30" s="38"/>
      <c r="K30" s="39"/>
      <c r="L30" s="39"/>
      <c r="M30" s="39"/>
      <c r="N30" s="40"/>
      <c r="O30" s="42"/>
      <c r="P30" s="2"/>
      <c r="Q30" s="89"/>
    </row>
    <row r="31" spans="2:17" ht="16">
      <c r="B31" s="39"/>
      <c r="C31" s="39"/>
      <c r="D31" s="39"/>
      <c r="E31" s="40"/>
      <c r="F31" s="41"/>
      <c r="G31" s="42"/>
      <c r="I31" s="38"/>
      <c r="K31" s="39"/>
      <c r="L31" s="39"/>
      <c r="M31" s="39"/>
      <c r="N31" s="40"/>
      <c r="O31" s="42"/>
      <c r="P31" s="94" t="s">
        <v>13</v>
      </c>
      <c r="Q31" s="89"/>
    </row>
    <row r="32" spans="2:17" ht="16">
      <c r="B32" s="39"/>
      <c r="C32" s="39"/>
      <c r="D32" s="39"/>
      <c r="E32" s="40"/>
      <c r="F32" s="41"/>
      <c r="G32" s="42"/>
      <c r="I32" s="38"/>
      <c r="K32" s="39"/>
      <c r="L32" s="39"/>
      <c r="M32" s="39"/>
      <c r="N32" s="40"/>
      <c r="O32" s="42"/>
      <c r="P32" s="94"/>
      <c r="Q32" s="89"/>
    </row>
    <row r="33" spans="1:17" ht="16">
      <c r="B33" s="39"/>
      <c r="C33" s="39"/>
      <c r="D33" s="39"/>
      <c r="E33" s="40"/>
      <c r="F33" s="41"/>
      <c r="G33" s="42"/>
      <c r="I33" s="38"/>
      <c r="K33" s="39"/>
      <c r="L33" s="39"/>
      <c r="M33" s="39"/>
      <c r="N33" s="40"/>
      <c r="O33" s="42"/>
      <c r="P33" s="2"/>
      <c r="Q33" s="89"/>
    </row>
    <row r="34" spans="1:17" ht="16">
      <c r="I34" s="38"/>
      <c r="K34" s="39"/>
      <c r="L34" s="39"/>
      <c r="M34" s="39"/>
      <c r="N34" s="40"/>
      <c r="O34" s="42"/>
    </row>
    <row r="35" spans="1:17" ht="19">
      <c r="B35" s="11" t="s">
        <v>28</v>
      </c>
      <c r="C35" s="8"/>
      <c r="D35" s="8"/>
      <c r="E35" s="8"/>
      <c r="F35" s="8"/>
      <c r="I35" s="38"/>
      <c r="K35" s="11" t="s">
        <v>28</v>
      </c>
      <c r="L35" s="8"/>
      <c r="M35" s="8"/>
      <c r="N35" s="8"/>
      <c r="O35" s="8"/>
    </row>
    <row r="36" spans="1:17" s="8" customFormat="1" ht="19">
      <c r="A36" s="1"/>
      <c r="B36" s="46" t="s">
        <v>4</v>
      </c>
      <c r="C36" s="46" t="s">
        <v>8</v>
      </c>
      <c r="D36" s="49" t="s">
        <v>3</v>
      </c>
      <c r="E36" s="50" t="s">
        <v>6</v>
      </c>
      <c r="F36" s="47" t="s">
        <v>7</v>
      </c>
      <c r="G36" s="48" t="s">
        <v>5</v>
      </c>
      <c r="I36" s="38"/>
      <c r="K36" s="46" t="s">
        <v>4</v>
      </c>
      <c r="L36" s="46" t="s">
        <v>8</v>
      </c>
      <c r="M36" s="49" t="s">
        <v>3</v>
      </c>
      <c r="N36" s="50" t="s">
        <v>6</v>
      </c>
      <c r="O36" s="48" t="s">
        <v>10</v>
      </c>
    </row>
    <row r="37" spans="1:17" ht="16">
      <c r="B37" s="39"/>
      <c r="C37" s="39"/>
      <c r="D37" s="39"/>
      <c r="E37" s="40"/>
      <c r="F37" s="41"/>
      <c r="G37" s="42">
        <v>0</v>
      </c>
      <c r="I37" s="38"/>
      <c r="K37" s="39"/>
      <c r="L37" s="39"/>
      <c r="M37" s="39"/>
      <c r="N37" s="40"/>
      <c r="O37" s="42">
        <v>0</v>
      </c>
    </row>
    <row r="38" spans="1:17" ht="16">
      <c r="B38" s="39"/>
      <c r="C38" s="39"/>
      <c r="D38" s="39"/>
      <c r="E38" s="40"/>
      <c r="F38" s="41"/>
      <c r="G38" s="42">
        <v>0</v>
      </c>
      <c r="I38" s="38"/>
      <c r="K38" s="39"/>
      <c r="L38" s="39"/>
      <c r="M38" s="39"/>
      <c r="N38" s="40"/>
      <c r="O38" s="42">
        <v>0</v>
      </c>
    </row>
    <row r="39" spans="1:17" ht="16">
      <c r="B39" s="39"/>
      <c r="C39" s="39"/>
      <c r="D39" s="39"/>
      <c r="E39" s="40"/>
      <c r="F39" s="41"/>
      <c r="G39" s="42">
        <v>0</v>
      </c>
      <c r="I39" s="38"/>
      <c r="K39" s="39"/>
      <c r="L39" s="39"/>
      <c r="M39" s="39"/>
      <c r="N39" s="40"/>
      <c r="O39" s="42">
        <v>0</v>
      </c>
    </row>
    <row r="40" spans="1:17" ht="16">
      <c r="B40" s="39"/>
      <c r="C40" s="39"/>
      <c r="D40" s="39"/>
      <c r="E40" s="40"/>
      <c r="F40" s="41"/>
      <c r="G40" s="42">
        <v>0</v>
      </c>
      <c r="I40" s="38"/>
      <c r="K40" s="39"/>
      <c r="L40" s="39"/>
      <c r="M40" s="39"/>
      <c r="N40" s="40"/>
      <c r="O40" s="42">
        <v>0</v>
      </c>
    </row>
    <row r="41" spans="1:17" ht="16">
      <c r="B41" s="39"/>
      <c r="C41" s="39"/>
      <c r="D41" s="39"/>
      <c r="E41" s="40"/>
      <c r="F41" s="41"/>
      <c r="G41" s="42">
        <v>0</v>
      </c>
      <c r="I41" s="38"/>
      <c r="K41" s="39"/>
      <c r="L41" s="39"/>
      <c r="M41" s="39"/>
      <c r="N41" s="40"/>
      <c r="O41" s="42">
        <v>0</v>
      </c>
    </row>
    <row r="42" spans="1:17" ht="16">
      <c r="B42" s="39"/>
      <c r="C42" s="39"/>
      <c r="D42" s="39"/>
      <c r="E42" s="40"/>
      <c r="F42" s="41"/>
      <c r="G42" s="42">
        <v>0</v>
      </c>
      <c r="I42" s="38"/>
      <c r="K42" s="39"/>
      <c r="L42" s="39"/>
      <c r="M42" s="39"/>
      <c r="N42" s="40"/>
      <c r="O42" s="42">
        <v>0</v>
      </c>
    </row>
    <row r="43" spans="1:17" s="8" customFormat="1" ht="19">
      <c r="A43" s="1"/>
      <c r="B43" s="39"/>
      <c r="C43" s="39"/>
      <c r="D43" s="39"/>
      <c r="E43" s="40"/>
      <c r="F43" s="41"/>
      <c r="G43" s="42">
        <v>0</v>
      </c>
      <c r="I43" s="38"/>
      <c r="K43" s="39"/>
      <c r="L43" s="39"/>
      <c r="M43" s="39"/>
      <c r="N43" s="40"/>
      <c r="O43" s="42">
        <v>0</v>
      </c>
    </row>
    <row r="44" spans="1:17" ht="16">
      <c r="B44" s="39"/>
      <c r="C44" s="39"/>
      <c r="D44" s="39"/>
      <c r="E44" s="40"/>
      <c r="F44" s="41"/>
      <c r="G44" s="42">
        <v>0</v>
      </c>
      <c r="I44" s="38"/>
      <c r="K44" s="39"/>
      <c r="L44" s="39"/>
      <c r="M44" s="39"/>
      <c r="N44" s="40"/>
      <c r="O44" s="42">
        <v>0</v>
      </c>
    </row>
    <row r="45" spans="1:17" ht="16">
      <c r="B45" s="39"/>
      <c r="C45" s="39"/>
      <c r="D45" s="39"/>
      <c r="E45" s="40"/>
      <c r="F45" s="41"/>
      <c r="G45" s="42">
        <v>0</v>
      </c>
      <c r="I45" s="38"/>
      <c r="K45" s="39"/>
      <c r="L45" s="39"/>
      <c r="M45" s="39"/>
      <c r="N45" s="40"/>
      <c r="O45" s="42">
        <v>0</v>
      </c>
    </row>
    <row r="46" spans="1:17" ht="16">
      <c r="B46" s="39"/>
      <c r="C46" s="39"/>
      <c r="D46" s="39"/>
      <c r="E46" s="40"/>
      <c r="F46" s="41"/>
      <c r="G46" s="42">
        <v>0</v>
      </c>
      <c r="I46" s="38"/>
      <c r="K46" s="39"/>
      <c r="L46" s="39"/>
      <c r="M46" s="39"/>
      <c r="N46" s="40"/>
      <c r="O46" s="42">
        <v>0</v>
      </c>
    </row>
    <row r="47" spans="1:17" ht="16">
      <c r="B47" s="39"/>
      <c r="C47" s="39"/>
      <c r="D47" s="39"/>
      <c r="E47" s="40"/>
      <c r="F47" s="41"/>
      <c r="G47" s="42">
        <v>0</v>
      </c>
      <c r="I47" s="38"/>
      <c r="K47" s="39"/>
      <c r="L47" s="39"/>
      <c r="M47" s="39"/>
      <c r="N47" s="40"/>
      <c r="O47" s="42">
        <v>0</v>
      </c>
    </row>
    <row r="48" spans="1:17" ht="16">
      <c r="B48" s="39"/>
      <c r="C48" s="39"/>
      <c r="D48" s="39"/>
      <c r="E48" s="40"/>
      <c r="F48" s="41"/>
      <c r="G48" s="42">
        <v>0</v>
      </c>
      <c r="I48" s="38"/>
      <c r="K48" s="39"/>
      <c r="L48" s="39"/>
      <c r="M48" s="39"/>
      <c r="N48" s="40"/>
      <c r="O48" s="42">
        <v>0</v>
      </c>
    </row>
    <row r="49" spans="1:16" ht="16">
      <c r="B49" s="39"/>
      <c r="C49" s="39"/>
      <c r="D49" s="39"/>
      <c r="E49" s="40"/>
      <c r="F49" s="41"/>
      <c r="G49" s="42">
        <v>0</v>
      </c>
      <c r="I49" s="38"/>
      <c r="K49" s="39"/>
      <c r="L49" s="39"/>
      <c r="M49" s="39"/>
      <c r="N49" s="40"/>
      <c r="O49" s="42">
        <v>0</v>
      </c>
    </row>
    <row r="50" spans="1:16" s="8" customFormat="1" ht="19">
      <c r="A50" s="1"/>
      <c r="B50" s="39"/>
      <c r="C50" s="39"/>
      <c r="D50" s="39"/>
      <c r="E50" s="40"/>
      <c r="F50" s="41"/>
      <c r="G50" s="42">
        <v>0</v>
      </c>
      <c r="I50" s="38"/>
      <c r="K50" s="39"/>
      <c r="L50" s="39"/>
      <c r="M50" s="39"/>
      <c r="N50" s="40"/>
      <c r="O50" s="42">
        <v>0</v>
      </c>
      <c r="P50" s="20"/>
    </row>
    <row r="51" spans="1:16" ht="16">
      <c r="B51" s="39"/>
      <c r="C51" s="39"/>
      <c r="D51" s="39"/>
      <c r="E51" s="40"/>
      <c r="F51" s="41"/>
      <c r="G51" s="42">
        <v>0</v>
      </c>
      <c r="I51" s="38"/>
    </row>
    <row r="52" spans="1:16" ht="16">
      <c r="B52" s="39" t="s">
        <v>1</v>
      </c>
      <c r="C52" s="39"/>
      <c r="D52" s="39"/>
      <c r="E52" s="40"/>
      <c r="F52" s="43"/>
      <c r="G52" s="44">
        <f>SUBTOTAL(109,Table152398[Cost])</f>
        <v>0</v>
      </c>
      <c r="I52" s="38"/>
      <c r="K52" s="39" t="s">
        <v>1</v>
      </c>
      <c r="L52" s="39"/>
      <c r="M52" s="39"/>
      <c r="N52" s="40"/>
      <c r="O52" s="44">
        <f>SUBTOTAL(109,Table1812110[Amount])</f>
        <v>0</v>
      </c>
    </row>
    <row r="53" spans="1:16" ht="16">
      <c r="B53" s="39"/>
      <c r="C53" s="39"/>
      <c r="D53" s="39"/>
      <c r="E53" s="40"/>
      <c r="F53" s="41"/>
      <c r="G53" s="42"/>
      <c r="I53" s="38"/>
      <c r="K53" s="39"/>
      <c r="L53" s="39"/>
      <c r="M53" s="39"/>
      <c r="N53" s="40"/>
      <c r="O53" s="42"/>
    </row>
    <row r="54" spans="1:16" ht="16">
      <c r="B54" s="39"/>
      <c r="C54" s="39"/>
      <c r="D54" s="39"/>
      <c r="E54" s="40"/>
      <c r="F54" s="41"/>
      <c r="G54" s="42"/>
      <c r="I54" s="38"/>
      <c r="K54" s="39"/>
      <c r="L54" s="39"/>
      <c r="M54" s="39"/>
      <c r="N54" s="40"/>
      <c r="O54" s="42"/>
    </row>
    <row r="55" spans="1:16" ht="16">
      <c r="B55" s="39"/>
      <c r="C55" s="39"/>
      <c r="D55" s="39"/>
      <c r="E55" s="40"/>
      <c r="F55" s="41"/>
      <c r="G55" s="42"/>
      <c r="I55" s="38"/>
      <c r="K55" s="39"/>
      <c r="L55" s="39"/>
      <c r="M55" s="39"/>
      <c r="N55" s="40"/>
      <c r="O55" s="42"/>
    </row>
    <row r="56" spans="1:16" ht="16">
      <c r="B56" s="39"/>
      <c r="C56" s="39"/>
      <c r="D56" s="39"/>
      <c r="E56" s="40"/>
      <c r="F56" s="43"/>
      <c r="G56" s="44"/>
      <c r="I56" s="38"/>
    </row>
    <row r="57" spans="1:16" ht="16">
      <c r="B57" s="39"/>
      <c r="C57" s="39"/>
      <c r="D57" s="39"/>
      <c r="E57" s="40"/>
      <c r="F57" s="41"/>
      <c r="G57" s="42"/>
      <c r="I57" s="38"/>
    </row>
    <row r="58" spans="1:16" ht="16">
      <c r="B58" s="39"/>
      <c r="C58" s="39"/>
      <c r="D58" s="39"/>
      <c r="E58" s="40"/>
      <c r="F58" s="41"/>
      <c r="G58" s="42"/>
      <c r="I58" s="38"/>
    </row>
    <row r="59" spans="1:16" ht="16">
      <c r="B59" s="39"/>
      <c r="C59" s="39"/>
      <c r="D59" s="39"/>
      <c r="E59" s="40"/>
      <c r="F59" s="41"/>
      <c r="G59" s="42"/>
      <c r="I59" s="38"/>
    </row>
    <row r="60" spans="1:16" ht="19">
      <c r="B60" s="11" t="s">
        <v>29</v>
      </c>
      <c r="C60" s="8"/>
      <c r="D60" s="8"/>
      <c r="E60" s="8"/>
      <c r="F60" s="8"/>
      <c r="I60" s="38"/>
      <c r="K60" s="11" t="s">
        <v>29</v>
      </c>
      <c r="L60" s="8"/>
      <c r="M60" s="8"/>
      <c r="N60" s="8"/>
      <c r="O60" s="8"/>
    </row>
    <row r="61" spans="1:16" ht="18">
      <c r="B61" s="46" t="s">
        <v>4</v>
      </c>
      <c r="C61" s="46" t="s">
        <v>8</v>
      </c>
      <c r="D61" s="49" t="s">
        <v>3</v>
      </c>
      <c r="E61" s="50" t="s">
        <v>6</v>
      </c>
      <c r="F61" s="47" t="s">
        <v>7</v>
      </c>
      <c r="G61" s="48" t="s">
        <v>5</v>
      </c>
      <c r="I61" s="38"/>
      <c r="K61" s="46" t="s">
        <v>4</v>
      </c>
      <c r="L61" s="46" t="s">
        <v>8</v>
      </c>
      <c r="M61" s="49" t="s">
        <v>3</v>
      </c>
      <c r="N61" s="50" t="s">
        <v>6</v>
      </c>
      <c r="O61" s="48" t="s">
        <v>10</v>
      </c>
    </row>
    <row r="62" spans="1:16" ht="16">
      <c r="B62" s="39"/>
      <c r="C62" s="39"/>
      <c r="D62" s="39"/>
      <c r="E62" s="40"/>
      <c r="F62" s="41"/>
      <c r="G62" s="42">
        <v>0</v>
      </c>
      <c r="I62" s="38"/>
      <c r="K62" s="39"/>
      <c r="L62" s="39"/>
      <c r="M62" s="39"/>
      <c r="N62" s="40"/>
      <c r="O62" s="42">
        <v>0</v>
      </c>
    </row>
    <row r="63" spans="1:16" ht="16">
      <c r="B63" s="39"/>
      <c r="C63" s="39"/>
      <c r="D63" s="39"/>
      <c r="E63" s="40"/>
      <c r="F63" s="41"/>
      <c r="G63" s="42">
        <v>0</v>
      </c>
      <c r="I63" s="38"/>
      <c r="K63" s="39"/>
      <c r="L63" s="39"/>
      <c r="M63" s="39"/>
      <c r="N63" s="40"/>
      <c r="O63" s="42">
        <v>0</v>
      </c>
    </row>
    <row r="64" spans="1:16" ht="16">
      <c r="B64" s="39"/>
      <c r="C64" s="39"/>
      <c r="D64" s="39"/>
      <c r="E64" s="40"/>
      <c r="F64" s="41"/>
      <c r="G64" s="42">
        <v>0</v>
      </c>
      <c r="I64" s="38"/>
      <c r="K64" s="39"/>
      <c r="L64" s="39"/>
      <c r="M64" s="39"/>
      <c r="N64" s="40"/>
      <c r="O64" s="42">
        <v>0</v>
      </c>
    </row>
    <row r="65" spans="2:15" ht="16">
      <c r="B65" s="39"/>
      <c r="C65" s="39"/>
      <c r="D65" s="39"/>
      <c r="E65" s="40"/>
      <c r="F65" s="41"/>
      <c r="G65" s="42">
        <v>0</v>
      </c>
      <c r="I65" s="38"/>
      <c r="K65" s="39"/>
      <c r="L65" s="39"/>
      <c r="M65" s="39"/>
      <c r="N65" s="40"/>
      <c r="O65" s="42">
        <v>0</v>
      </c>
    </row>
    <row r="66" spans="2:15" ht="16">
      <c r="B66" s="39"/>
      <c r="C66" s="39"/>
      <c r="D66" s="39"/>
      <c r="E66" s="40"/>
      <c r="F66" s="41"/>
      <c r="G66" s="42">
        <v>0</v>
      </c>
      <c r="I66" s="38"/>
      <c r="K66" s="39"/>
      <c r="L66" s="39"/>
      <c r="M66" s="39"/>
      <c r="N66" s="40"/>
      <c r="O66" s="42">
        <v>0</v>
      </c>
    </row>
    <row r="67" spans="2:15" ht="16">
      <c r="B67" s="39"/>
      <c r="C67" s="39"/>
      <c r="D67" s="39"/>
      <c r="E67" s="40"/>
      <c r="F67" s="41"/>
      <c r="G67" s="42">
        <v>0</v>
      </c>
      <c r="I67" s="38"/>
      <c r="K67" s="39"/>
      <c r="L67" s="39"/>
      <c r="M67" s="39"/>
      <c r="N67" s="40"/>
      <c r="O67" s="42">
        <v>0</v>
      </c>
    </row>
    <row r="68" spans="2:15" ht="16">
      <c r="B68" s="39"/>
      <c r="C68" s="39"/>
      <c r="D68" s="39"/>
      <c r="E68" s="40"/>
      <c r="F68" s="41"/>
      <c r="G68" s="42">
        <v>0</v>
      </c>
      <c r="I68" s="38"/>
      <c r="K68" s="39"/>
      <c r="L68" s="39"/>
      <c r="M68" s="39"/>
      <c r="N68" s="40"/>
      <c r="O68" s="42">
        <v>0</v>
      </c>
    </row>
    <row r="69" spans="2:15" ht="16">
      <c r="B69" s="39"/>
      <c r="C69" s="39"/>
      <c r="D69" s="39"/>
      <c r="E69" s="40"/>
      <c r="F69" s="41"/>
      <c r="G69" s="42">
        <v>0</v>
      </c>
      <c r="I69" s="38"/>
      <c r="K69" s="39"/>
      <c r="L69" s="39"/>
      <c r="M69" s="39"/>
      <c r="N69" s="40"/>
      <c r="O69" s="42">
        <v>0</v>
      </c>
    </row>
    <row r="70" spans="2:15" ht="16">
      <c r="B70" s="39"/>
      <c r="C70" s="39"/>
      <c r="D70" s="39"/>
      <c r="E70" s="40"/>
      <c r="F70" s="41"/>
      <c r="G70" s="42">
        <v>0</v>
      </c>
      <c r="I70" s="38"/>
      <c r="K70" s="39"/>
      <c r="L70" s="39"/>
      <c r="M70" s="39"/>
      <c r="N70" s="40"/>
      <c r="O70" s="42">
        <v>0</v>
      </c>
    </row>
    <row r="71" spans="2:15" ht="16">
      <c r="B71" s="39"/>
      <c r="C71" s="39"/>
      <c r="D71" s="39"/>
      <c r="E71" s="40"/>
      <c r="F71" s="41"/>
      <c r="G71" s="42">
        <v>0</v>
      </c>
      <c r="I71" s="38"/>
      <c r="K71" s="39"/>
      <c r="L71" s="39"/>
      <c r="M71" s="39"/>
      <c r="N71" s="40"/>
      <c r="O71" s="42">
        <v>0</v>
      </c>
    </row>
    <row r="72" spans="2:15" ht="16">
      <c r="B72" s="39"/>
      <c r="C72" s="39"/>
      <c r="D72" s="39"/>
      <c r="E72" s="40"/>
      <c r="F72" s="41"/>
      <c r="G72" s="42">
        <v>0</v>
      </c>
      <c r="I72" s="38"/>
      <c r="K72" s="39"/>
      <c r="L72" s="39"/>
      <c r="M72" s="39"/>
      <c r="N72" s="40"/>
      <c r="O72" s="42">
        <v>0</v>
      </c>
    </row>
    <row r="73" spans="2:15" ht="16">
      <c r="B73" s="39"/>
      <c r="C73" s="39"/>
      <c r="D73" s="39"/>
      <c r="E73" s="40"/>
      <c r="F73" s="41"/>
      <c r="G73" s="42">
        <v>0</v>
      </c>
      <c r="I73" s="38"/>
      <c r="K73" s="39"/>
      <c r="L73" s="39"/>
      <c r="M73" s="39"/>
      <c r="N73" s="40"/>
      <c r="O73" s="42">
        <v>0</v>
      </c>
    </row>
    <row r="74" spans="2:15" ht="16">
      <c r="B74" s="39"/>
      <c r="C74" s="39"/>
      <c r="D74" s="39"/>
      <c r="E74" s="40"/>
      <c r="F74" s="41"/>
      <c r="G74" s="42">
        <v>0</v>
      </c>
      <c r="I74" s="38"/>
      <c r="K74" s="39"/>
      <c r="L74" s="39"/>
      <c r="M74" s="39"/>
      <c r="N74" s="40"/>
      <c r="O74" s="42">
        <v>0</v>
      </c>
    </row>
    <row r="75" spans="2:15" ht="16">
      <c r="B75" s="39"/>
      <c r="C75" s="39"/>
      <c r="D75" s="39"/>
      <c r="E75" s="40"/>
      <c r="F75" s="41"/>
      <c r="G75" s="42">
        <v>0</v>
      </c>
      <c r="I75" s="38"/>
      <c r="K75" s="39"/>
      <c r="L75" s="39"/>
      <c r="M75" s="39"/>
      <c r="N75" s="40"/>
      <c r="O75" s="42">
        <v>0</v>
      </c>
    </row>
    <row r="76" spans="2:15" ht="16">
      <c r="B76" s="39"/>
      <c r="C76" s="39"/>
      <c r="D76" s="39"/>
      <c r="E76" s="40"/>
      <c r="F76" s="41"/>
      <c r="G76" s="42">
        <v>0</v>
      </c>
      <c r="I76" s="38"/>
      <c r="K76" s="39"/>
      <c r="L76" s="39"/>
      <c r="M76" s="39"/>
      <c r="N76" s="40"/>
      <c r="O76" s="42"/>
    </row>
    <row r="77" spans="2:15" ht="16">
      <c r="B77" s="39" t="s">
        <v>1</v>
      </c>
      <c r="C77" s="39"/>
      <c r="D77" s="39"/>
      <c r="E77" s="40"/>
      <c r="F77" s="43"/>
      <c r="G77" s="44">
        <f>SUBTOTAL(109,Table15232499[Cost])</f>
        <v>0</v>
      </c>
      <c r="I77" s="38"/>
      <c r="K77" s="39" t="s">
        <v>1</v>
      </c>
      <c r="L77" s="39"/>
      <c r="M77" s="39"/>
      <c r="N77" s="40"/>
      <c r="O77" s="44">
        <f>SUBTOTAL(109,Table181263111[Amount])</f>
        <v>0</v>
      </c>
    </row>
    <row r="78" spans="2:15" ht="16">
      <c r="B78" s="39"/>
      <c r="C78" s="39"/>
      <c r="D78" s="39"/>
      <c r="E78" s="40"/>
      <c r="F78" s="41"/>
      <c r="G78" s="42"/>
      <c r="I78" s="38"/>
      <c r="K78" s="39"/>
      <c r="L78" s="39"/>
      <c r="M78" s="39"/>
      <c r="N78" s="40"/>
      <c r="O78" s="42"/>
    </row>
    <row r="79" spans="2:15" ht="16">
      <c r="B79" s="39"/>
      <c r="C79" s="39"/>
      <c r="D79" s="39"/>
      <c r="E79" s="40"/>
      <c r="F79" s="41"/>
      <c r="G79" s="42"/>
      <c r="I79" s="38"/>
      <c r="K79" s="39"/>
      <c r="L79" s="39"/>
      <c r="M79" s="39"/>
      <c r="N79" s="40"/>
      <c r="O79" s="42"/>
    </row>
    <row r="80" spans="2:15" ht="16">
      <c r="B80" s="39"/>
      <c r="C80" s="39"/>
      <c r="D80" s="39"/>
      <c r="E80" s="40"/>
      <c r="F80" s="41"/>
      <c r="G80" s="42"/>
      <c r="I80" s="38"/>
      <c r="K80" s="39"/>
      <c r="L80" s="39"/>
      <c r="M80" s="39"/>
      <c r="N80" s="40"/>
      <c r="O80" s="42"/>
    </row>
    <row r="81" spans="2:15" ht="16">
      <c r="B81" s="39"/>
      <c r="C81" s="39"/>
      <c r="D81" s="39"/>
      <c r="E81" s="40"/>
      <c r="F81" s="41"/>
      <c r="G81" s="42"/>
      <c r="I81" s="38"/>
      <c r="K81" s="39"/>
      <c r="L81" s="39"/>
      <c r="M81" s="39"/>
      <c r="N81" s="40"/>
      <c r="O81" s="42"/>
    </row>
    <row r="82" spans="2:15" ht="16">
      <c r="B82" s="39"/>
      <c r="C82" s="39"/>
      <c r="D82" s="39"/>
      <c r="E82" s="40"/>
      <c r="F82" s="41"/>
      <c r="G82" s="42"/>
      <c r="I82" s="38"/>
      <c r="K82" s="39"/>
      <c r="L82" s="39"/>
      <c r="M82" s="39"/>
      <c r="N82" s="40"/>
      <c r="O82" s="42"/>
    </row>
    <row r="83" spans="2:15" ht="16">
      <c r="B83" s="39"/>
      <c r="C83" s="39"/>
      <c r="D83" s="39"/>
      <c r="E83" s="40"/>
      <c r="F83" s="41"/>
      <c r="G83" s="42"/>
      <c r="I83" s="38"/>
      <c r="K83" s="39"/>
      <c r="L83" s="39"/>
      <c r="M83" s="39"/>
      <c r="N83" s="40"/>
      <c r="O83" s="42"/>
    </row>
    <row r="84" spans="2:15" ht="16">
      <c r="B84" s="39"/>
      <c r="C84" s="39"/>
      <c r="D84" s="39"/>
      <c r="E84" s="40"/>
      <c r="F84" s="41"/>
      <c r="G84" s="42"/>
      <c r="I84" s="38"/>
      <c r="K84" s="39"/>
      <c r="L84" s="39"/>
      <c r="M84" s="39"/>
      <c r="N84" s="40"/>
      <c r="O84" s="42"/>
    </row>
    <row r="85" spans="2:15" ht="19">
      <c r="B85" s="11" t="s">
        <v>30</v>
      </c>
      <c r="C85" s="8"/>
      <c r="D85" s="8"/>
      <c r="E85" s="8"/>
      <c r="F85" s="8"/>
      <c r="I85" s="38"/>
      <c r="K85" s="11" t="s">
        <v>30</v>
      </c>
      <c r="L85" s="8"/>
      <c r="M85" s="8"/>
      <c r="N85" s="8"/>
      <c r="O85" s="8"/>
    </row>
    <row r="86" spans="2:15" ht="18">
      <c r="B86" s="46" t="s">
        <v>4</v>
      </c>
      <c r="C86" s="46" t="s">
        <v>8</v>
      </c>
      <c r="D86" s="49" t="s">
        <v>3</v>
      </c>
      <c r="E86" s="50" t="s">
        <v>6</v>
      </c>
      <c r="F86" s="47" t="s">
        <v>7</v>
      </c>
      <c r="G86" s="48" t="s">
        <v>5</v>
      </c>
      <c r="I86" s="38"/>
      <c r="K86" s="46" t="s">
        <v>4</v>
      </c>
      <c r="L86" s="46" t="s">
        <v>8</v>
      </c>
      <c r="M86" s="49" t="s">
        <v>3</v>
      </c>
      <c r="N86" s="50" t="s">
        <v>6</v>
      </c>
      <c r="O86" s="48" t="s">
        <v>10</v>
      </c>
    </row>
    <row r="87" spans="2:15" ht="16">
      <c r="B87" s="39"/>
      <c r="C87" s="39"/>
      <c r="D87" s="39"/>
      <c r="E87" s="40"/>
      <c r="F87" s="41"/>
      <c r="G87" s="42">
        <v>0</v>
      </c>
      <c r="I87" s="38"/>
      <c r="K87" s="39"/>
      <c r="L87" s="39"/>
      <c r="M87" s="39"/>
      <c r="N87" s="40"/>
      <c r="O87" s="42">
        <v>0</v>
      </c>
    </row>
    <row r="88" spans="2:15" ht="16">
      <c r="B88" s="39"/>
      <c r="C88" s="39"/>
      <c r="D88" s="39"/>
      <c r="E88" s="40"/>
      <c r="F88" s="41"/>
      <c r="G88" s="42">
        <v>0</v>
      </c>
      <c r="I88" s="38"/>
      <c r="K88" s="39"/>
      <c r="L88" s="39"/>
      <c r="M88" s="39"/>
      <c r="N88" s="40"/>
      <c r="O88" s="42">
        <v>0</v>
      </c>
    </row>
    <row r="89" spans="2:15" ht="16">
      <c r="B89" s="39"/>
      <c r="C89" s="39"/>
      <c r="D89" s="39"/>
      <c r="E89" s="40"/>
      <c r="F89" s="41"/>
      <c r="G89" s="42">
        <v>0</v>
      </c>
      <c r="I89" s="38"/>
      <c r="K89" s="39"/>
      <c r="L89" s="39"/>
      <c r="M89" s="39"/>
      <c r="N89" s="40"/>
      <c r="O89" s="42">
        <v>0</v>
      </c>
    </row>
    <row r="90" spans="2:15" ht="16">
      <c r="B90" s="39"/>
      <c r="C90" s="39"/>
      <c r="D90" s="39"/>
      <c r="E90" s="40"/>
      <c r="F90" s="41"/>
      <c r="G90" s="42">
        <v>0</v>
      </c>
      <c r="I90" s="38"/>
      <c r="K90" s="39"/>
      <c r="L90" s="39"/>
      <c r="M90" s="39"/>
      <c r="N90" s="40"/>
      <c r="O90" s="42">
        <v>0</v>
      </c>
    </row>
    <row r="91" spans="2:15" ht="16">
      <c r="B91" s="39"/>
      <c r="C91" s="39"/>
      <c r="D91" s="39"/>
      <c r="E91" s="40"/>
      <c r="F91" s="41"/>
      <c r="G91" s="42">
        <v>0</v>
      </c>
      <c r="I91" s="38"/>
      <c r="K91" s="39"/>
      <c r="L91" s="39"/>
      <c r="M91" s="39"/>
      <c r="N91" s="40"/>
      <c r="O91" s="42">
        <v>0</v>
      </c>
    </row>
    <row r="92" spans="2:15" ht="16">
      <c r="B92" s="39"/>
      <c r="C92" s="39"/>
      <c r="D92" s="39"/>
      <c r="E92" s="40"/>
      <c r="F92" s="41"/>
      <c r="G92" s="42">
        <v>0</v>
      </c>
      <c r="I92" s="38"/>
      <c r="K92" s="39"/>
      <c r="L92" s="39"/>
      <c r="M92" s="39"/>
      <c r="N92" s="40"/>
      <c r="O92" s="42">
        <v>0</v>
      </c>
    </row>
    <row r="93" spans="2:15" ht="16">
      <c r="B93" s="39"/>
      <c r="C93" s="39"/>
      <c r="D93" s="39"/>
      <c r="E93" s="40"/>
      <c r="F93" s="41"/>
      <c r="G93" s="42">
        <v>0</v>
      </c>
      <c r="I93" s="38"/>
      <c r="K93" s="39"/>
      <c r="L93" s="39"/>
      <c r="M93" s="39"/>
      <c r="N93" s="40"/>
      <c r="O93" s="42">
        <v>0</v>
      </c>
    </row>
    <row r="94" spans="2:15" ht="16">
      <c r="B94" s="39"/>
      <c r="C94" s="39"/>
      <c r="D94" s="39"/>
      <c r="E94" s="40"/>
      <c r="F94" s="41"/>
      <c r="G94" s="42">
        <v>0</v>
      </c>
      <c r="I94" s="38"/>
      <c r="K94" s="39"/>
      <c r="L94" s="39"/>
      <c r="M94" s="39"/>
      <c r="N94" s="40"/>
      <c r="O94" s="42">
        <v>0</v>
      </c>
    </row>
    <row r="95" spans="2:15" ht="16">
      <c r="B95" s="39"/>
      <c r="C95" s="39"/>
      <c r="D95" s="39"/>
      <c r="E95" s="40"/>
      <c r="F95" s="41"/>
      <c r="G95" s="42">
        <v>0</v>
      </c>
      <c r="I95" s="38"/>
      <c r="K95" s="39"/>
      <c r="L95" s="39"/>
      <c r="M95" s="39"/>
      <c r="N95" s="40"/>
      <c r="O95" s="42">
        <v>0</v>
      </c>
    </row>
    <row r="96" spans="2:15" ht="16">
      <c r="B96" s="39"/>
      <c r="C96" s="39"/>
      <c r="D96" s="39"/>
      <c r="E96" s="40"/>
      <c r="F96" s="41"/>
      <c r="G96" s="42">
        <v>0</v>
      </c>
      <c r="I96" s="38"/>
      <c r="K96" s="39"/>
      <c r="L96" s="39"/>
      <c r="M96" s="39"/>
      <c r="N96" s="40"/>
      <c r="O96" s="42">
        <v>0</v>
      </c>
    </row>
    <row r="97" spans="2:15" ht="16">
      <c r="B97" s="39"/>
      <c r="C97" s="39"/>
      <c r="D97" s="39"/>
      <c r="E97" s="40"/>
      <c r="F97" s="41"/>
      <c r="G97" s="42">
        <v>0</v>
      </c>
      <c r="I97" s="38"/>
      <c r="K97" s="39"/>
      <c r="L97" s="39"/>
      <c r="M97" s="39"/>
      <c r="N97" s="40"/>
      <c r="O97" s="42">
        <v>0</v>
      </c>
    </row>
    <row r="98" spans="2:15" ht="16">
      <c r="B98" s="39"/>
      <c r="C98" s="39"/>
      <c r="D98" s="39"/>
      <c r="E98" s="40"/>
      <c r="F98" s="41"/>
      <c r="G98" s="42">
        <v>0</v>
      </c>
      <c r="I98" s="38"/>
      <c r="K98" s="39"/>
      <c r="L98" s="39"/>
      <c r="M98" s="39"/>
      <c r="N98" s="40"/>
      <c r="O98" s="42">
        <v>0</v>
      </c>
    </row>
    <row r="99" spans="2:15" ht="16">
      <c r="B99" s="39"/>
      <c r="C99" s="39"/>
      <c r="D99" s="39"/>
      <c r="E99" s="40"/>
      <c r="F99" s="41"/>
      <c r="G99" s="42">
        <v>0</v>
      </c>
      <c r="I99" s="38"/>
      <c r="K99" s="39"/>
      <c r="L99" s="39"/>
      <c r="M99" s="39"/>
      <c r="N99" s="40"/>
      <c r="O99" s="42">
        <v>0</v>
      </c>
    </row>
    <row r="100" spans="2:15" ht="16">
      <c r="B100" s="39"/>
      <c r="C100" s="39"/>
      <c r="D100" s="39"/>
      <c r="E100" s="40"/>
      <c r="F100" s="41"/>
      <c r="G100" s="42">
        <v>0</v>
      </c>
      <c r="I100" s="38"/>
      <c r="K100" s="39"/>
      <c r="L100" s="39"/>
      <c r="M100" s="39"/>
      <c r="N100" s="40"/>
      <c r="O100" s="42">
        <v>0</v>
      </c>
    </row>
    <row r="101" spans="2:15" ht="16">
      <c r="B101" s="39"/>
      <c r="C101" s="39"/>
      <c r="D101" s="39"/>
      <c r="E101" s="40"/>
      <c r="F101" s="41"/>
      <c r="G101" s="42">
        <v>0</v>
      </c>
      <c r="I101" s="38"/>
      <c r="K101" s="39"/>
      <c r="L101" s="39"/>
      <c r="M101" s="39"/>
      <c r="N101" s="40"/>
      <c r="O101" s="42"/>
    </row>
    <row r="102" spans="2:15" ht="16">
      <c r="B102" s="39" t="s">
        <v>1</v>
      </c>
      <c r="C102" s="39"/>
      <c r="D102" s="39"/>
      <c r="E102" s="40"/>
      <c r="F102" s="43"/>
      <c r="G102" s="44">
        <f>SUBTOTAL(109,Table152342100[Cost])</f>
        <v>0</v>
      </c>
      <c r="I102" s="38"/>
      <c r="K102" s="39" t="s">
        <v>1</v>
      </c>
      <c r="L102" s="39"/>
      <c r="M102" s="39"/>
      <c r="N102" s="40"/>
      <c r="O102" s="44">
        <f>SUBTOTAL(109,Table181264112[Amount])</f>
        <v>0</v>
      </c>
    </row>
    <row r="103" spans="2:15" ht="16">
      <c r="B103" s="39"/>
      <c r="C103" s="39"/>
      <c r="D103" s="39"/>
      <c r="E103" s="40"/>
      <c r="F103" s="41"/>
      <c r="G103" s="42"/>
      <c r="I103" s="38"/>
      <c r="K103" s="39"/>
      <c r="L103" s="39"/>
      <c r="M103" s="39"/>
      <c r="N103" s="40"/>
      <c r="O103" s="42"/>
    </row>
    <row r="104" spans="2:15" ht="16">
      <c r="B104" s="39"/>
      <c r="C104" s="39"/>
      <c r="D104" s="39"/>
      <c r="E104" s="40"/>
      <c r="F104" s="41"/>
      <c r="G104" s="42"/>
      <c r="I104" s="38"/>
      <c r="K104" s="39"/>
      <c r="L104" s="39"/>
      <c r="M104" s="39"/>
      <c r="N104" s="40"/>
      <c r="O104" s="42"/>
    </row>
    <row r="105" spans="2:15" ht="16">
      <c r="B105" s="39"/>
      <c r="C105" s="39"/>
      <c r="D105" s="39"/>
      <c r="E105" s="40"/>
      <c r="F105" s="41"/>
      <c r="G105" s="42"/>
      <c r="I105" s="38"/>
      <c r="K105" s="39"/>
      <c r="L105" s="39"/>
      <c r="M105" s="39"/>
      <c r="N105" s="40"/>
      <c r="O105" s="42"/>
    </row>
    <row r="106" spans="2:15" ht="16">
      <c r="B106" s="39"/>
      <c r="C106" s="39"/>
      <c r="D106" s="39"/>
      <c r="E106" s="40"/>
      <c r="F106" s="41"/>
      <c r="G106" s="42"/>
      <c r="I106" s="38"/>
      <c r="K106" s="39"/>
      <c r="L106" s="39"/>
      <c r="M106" s="39"/>
      <c r="N106" s="40"/>
      <c r="O106" s="42"/>
    </row>
    <row r="107" spans="2:15" ht="16">
      <c r="B107" s="39"/>
      <c r="C107" s="39"/>
      <c r="D107" s="39"/>
      <c r="E107" s="40"/>
      <c r="F107" s="41"/>
      <c r="G107" s="42"/>
      <c r="I107" s="38"/>
      <c r="K107" s="39"/>
      <c r="L107" s="39"/>
      <c r="M107" s="39"/>
      <c r="N107" s="40"/>
      <c r="O107" s="42"/>
    </row>
    <row r="108" spans="2:15" ht="16">
      <c r="B108" s="39"/>
      <c r="C108" s="39"/>
      <c r="D108" s="39"/>
      <c r="E108" s="40"/>
      <c r="F108" s="41"/>
      <c r="G108" s="42"/>
      <c r="I108" s="38"/>
      <c r="K108" s="39"/>
      <c r="L108" s="39"/>
      <c r="M108" s="39"/>
      <c r="N108" s="40"/>
      <c r="O108" s="42"/>
    </row>
    <row r="109" spans="2:15" ht="16">
      <c r="B109" s="39"/>
      <c r="C109" s="39"/>
      <c r="D109" s="39"/>
      <c r="E109" s="40"/>
      <c r="F109" s="41"/>
      <c r="G109" s="42"/>
      <c r="I109" s="38"/>
      <c r="K109" s="39"/>
      <c r="L109" s="39"/>
      <c r="M109" s="39"/>
      <c r="N109" s="40"/>
      <c r="O109" s="42"/>
    </row>
    <row r="110" spans="2:15" ht="19">
      <c r="B110" s="11" t="s">
        <v>31</v>
      </c>
      <c r="C110" s="8"/>
      <c r="D110" s="8"/>
      <c r="E110" s="8"/>
      <c r="F110" s="8"/>
      <c r="I110" s="38"/>
      <c r="K110" s="11" t="s">
        <v>31</v>
      </c>
      <c r="L110" s="8"/>
      <c r="M110" s="8"/>
      <c r="N110" s="8"/>
      <c r="O110" s="8"/>
    </row>
    <row r="111" spans="2:15" ht="18">
      <c r="B111" s="46" t="s">
        <v>4</v>
      </c>
      <c r="C111" s="46" t="s">
        <v>8</v>
      </c>
      <c r="D111" s="49" t="s">
        <v>3</v>
      </c>
      <c r="E111" s="50" t="s">
        <v>6</v>
      </c>
      <c r="F111" s="47" t="s">
        <v>7</v>
      </c>
      <c r="G111" s="48" t="s">
        <v>5</v>
      </c>
      <c r="I111" s="38"/>
      <c r="K111" s="46" t="s">
        <v>4</v>
      </c>
      <c r="L111" s="46" t="s">
        <v>8</v>
      </c>
      <c r="M111" s="49" t="s">
        <v>3</v>
      </c>
      <c r="N111" s="50" t="s">
        <v>6</v>
      </c>
      <c r="O111" s="48" t="s">
        <v>10</v>
      </c>
    </row>
    <row r="112" spans="2:15" ht="16">
      <c r="B112" s="39"/>
      <c r="C112" s="39"/>
      <c r="D112" s="39"/>
      <c r="E112" s="40"/>
      <c r="F112" s="41"/>
      <c r="G112" s="42">
        <v>0</v>
      </c>
      <c r="I112" s="38"/>
      <c r="K112" s="39"/>
      <c r="L112" s="39"/>
      <c r="M112" s="39"/>
      <c r="N112" s="40"/>
      <c r="O112" s="42">
        <v>0</v>
      </c>
    </row>
    <row r="113" spans="2:15" ht="16">
      <c r="B113" s="39"/>
      <c r="C113" s="39"/>
      <c r="D113" s="39"/>
      <c r="E113" s="40"/>
      <c r="F113" s="41"/>
      <c r="G113" s="42">
        <v>0</v>
      </c>
      <c r="I113" s="38"/>
      <c r="K113" s="39"/>
      <c r="L113" s="39"/>
      <c r="M113" s="39"/>
      <c r="N113" s="40"/>
      <c r="O113" s="42">
        <v>0</v>
      </c>
    </row>
    <row r="114" spans="2:15" ht="16">
      <c r="B114" s="39"/>
      <c r="C114" s="39"/>
      <c r="D114" s="39"/>
      <c r="E114" s="40"/>
      <c r="F114" s="41"/>
      <c r="G114" s="42">
        <v>0</v>
      </c>
      <c r="I114" s="38"/>
      <c r="K114" s="39"/>
      <c r="L114" s="39"/>
      <c r="M114" s="39"/>
      <c r="N114" s="40"/>
      <c r="O114" s="42">
        <v>0</v>
      </c>
    </row>
    <row r="115" spans="2:15" ht="16">
      <c r="B115" s="39"/>
      <c r="C115" s="39"/>
      <c r="D115" s="39"/>
      <c r="E115" s="40"/>
      <c r="F115" s="41"/>
      <c r="G115" s="42">
        <v>0</v>
      </c>
      <c r="I115" s="38"/>
      <c r="K115" s="39"/>
      <c r="L115" s="39"/>
      <c r="M115" s="39"/>
      <c r="N115" s="40"/>
      <c r="O115" s="42">
        <v>0</v>
      </c>
    </row>
    <row r="116" spans="2:15" ht="16">
      <c r="B116" s="39"/>
      <c r="C116" s="39"/>
      <c r="D116" s="39"/>
      <c r="E116" s="40"/>
      <c r="F116" s="41"/>
      <c r="G116" s="42">
        <v>0</v>
      </c>
      <c r="I116" s="38"/>
      <c r="K116" s="39"/>
      <c r="L116" s="39"/>
      <c r="M116" s="39"/>
      <c r="N116" s="40"/>
      <c r="O116" s="42">
        <v>0</v>
      </c>
    </row>
    <row r="117" spans="2:15" ht="16">
      <c r="B117" s="39"/>
      <c r="C117" s="39"/>
      <c r="D117" s="39"/>
      <c r="E117" s="40"/>
      <c r="F117" s="41"/>
      <c r="G117" s="42">
        <v>0</v>
      </c>
      <c r="I117" s="38"/>
      <c r="K117" s="39"/>
      <c r="L117" s="39"/>
      <c r="M117" s="39"/>
      <c r="N117" s="40"/>
      <c r="O117" s="42">
        <v>0</v>
      </c>
    </row>
    <row r="118" spans="2:15" ht="16">
      <c r="B118" s="39"/>
      <c r="C118" s="39"/>
      <c r="D118" s="39"/>
      <c r="E118" s="40"/>
      <c r="F118" s="41"/>
      <c r="G118" s="42">
        <v>0</v>
      </c>
      <c r="I118" s="38"/>
      <c r="K118" s="39"/>
      <c r="L118" s="39"/>
      <c r="M118" s="39"/>
      <c r="N118" s="40"/>
      <c r="O118" s="42">
        <v>0</v>
      </c>
    </row>
    <row r="119" spans="2:15" ht="16">
      <c r="B119" s="39"/>
      <c r="C119" s="39"/>
      <c r="D119" s="39"/>
      <c r="E119" s="40"/>
      <c r="F119" s="41"/>
      <c r="G119" s="42">
        <v>0</v>
      </c>
      <c r="I119" s="38"/>
      <c r="K119" s="39"/>
      <c r="L119" s="39"/>
      <c r="M119" s="39"/>
      <c r="N119" s="40"/>
      <c r="O119" s="42">
        <v>0</v>
      </c>
    </row>
    <row r="120" spans="2:15" ht="16">
      <c r="B120" s="39"/>
      <c r="C120" s="39"/>
      <c r="D120" s="39"/>
      <c r="E120" s="40"/>
      <c r="F120" s="41"/>
      <c r="G120" s="42">
        <v>0</v>
      </c>
      <c r="I120" s="38"/>
      <c r="K120" s="39"/>
      <c r="L120" s="39"/>
      <c r="M120" s="39"/>
      <c r="N120" s="40"/>
      <c r="O120" s="42">
        <v>0</v>
      </c>
    </row>
    <row r="121" spans="2:15" ht="16">
      <c r="B121" s="39"/>
      <c r="C121" s="39"/>
      <c r="D121" s="39"/>
      <c r="E121" s="40"/>
      <c r="F121" s="41"/>
      <c r="G121" s="42">
        <v>0</v>
      </c>
      <c r="I121" s="38"/>
      <c r="K121" s="39"/>
      <c r="L121" s="39"/>
      <c r="M121" s="39"/>
      <c r="N121" s="40"/>
      <c r="O121" s="42">
        <v>0</v>
      </c>
    </row>
    <row r="122" spans="2:15" ht="16">
      <c r="B122" s="39"/>
      <c r="C122" s="39"/>
      <c r="D122" s="39"/>
      <c r="E122" s="40"/>
      <c r="F122" s="41"/>
      <c r="G122" s="42">
        <v>0</v>
      </c>
      <c r="I122" s="38"/>
      <c r="K122" s="39"/>
      <c r="L122" s="39"/>
      <c r="M122" s="39"/>
      <c r="N122" s="40"/>
      <c r="O122" s="42">
        <v>0</v>
      </c>
    </row>
    <row r="123" spans="2:15" ht="16">
      <c r="B123" s="39"/>
      <c r="C123" s="39"/>
      <c r="D123" s="39"/>
      <c r="E123" s="40"/>
      <c r="F123" s="41"/>
      <c r="G123" s="42">
        <v>0</v>
      </c>
      <c r="I123" s="38"/>
      <c r="K123" s="39"/>
      <c r="L123" s="39"/>
      <c r="M123" s="39"/>
      <c r="N123" s="40"/>
      <c r="O123" s="42">
        <v>0</v>
      </c>
    </row>
    <row r="124" spans="2:15" ht="16">
      <c r="B124" s="39"/>
      <c r="C124" s="39"/>
      <c r="D124" s="39"/>
      <c r="E124" s="40"/>
      <c r="F124" s="41"/>
      <c r="G124" s="42">
        <v>0</v>
      </c>
      <c r="I124" s="38"/>
      <c r="K124" s="39"/>
      <c r="L124" s="39"/>
      <c r="M124" s="39"/>
      <c r="N124" s="40"/>
      <c r="O124" s="42">
        <v>0</v>
      </c>
    </row>
    <row r="125" spans="2:15" ht="16">
      <c r="B125" s="39"/>
      <c r="C125" s="39"/>
      <c r="D125" s="39"/>
      <c r="E125" s="40"/>
      <c r="F125" s="41"/>
      <c r="G125" s="42">
        <v>0</v>
      </c>
      <c r="I125" s="38"/>
      <c r="K125" s="39"/>
      <c r="L125" s="39"/>
      <c r="M125" s="39"/>
      <c r="N125" s="40"/>
      <c r="O125" s="42">
        <v>0</v>
      </c>
    </row>
    <row r="126" spans="2:15" ht="16">
      <c r="B126" s="39"/>
      <c r="C126" s="39"/>
      <c r="D126" s="39"/>
      <c r="E126" s="40"/>
      <c r="F126" s="41"/>
      <c r="G126" s="42">
        <v>0</v>
      </c>
      <c r="I126" s="38"/>
      <c r="K126" s="39"/>
      <c r="L126" s="39"/>
      <c r="M126" s="39"/>
      <c r="N126" s="40"/>
      <c r="O126" s="42"/>
    </row>
    <row r="127" spans="2:15" ht="16">
      <c r="B127" s="39" t="s">
        <v>1</v>
      </c>
      <c r="C127" s="39"/>
      <c r="D127" s="39"/>
      <c r="E127" s="40"/>
      <c r="F127" s="43"/>
      <c r="G127" s="44">
        <f>SUBTOTAL(109,Table152343101[Cost])</f>
        <v>0</v>
      </c>
      <c r="I127" s="38"/>
      <c r="K127" s="39" t="s">
        <v>1</v>
      </c>
      <c r="L127" s="39"/>
      <c r="M127" s="39"/>
      <c r="N127" s="40"/>
      <c r="O127" s="44">
        <f>SUBTOTAL(109,Table18126465113[Amount])</f>
        <v>0</v>
      </c>
    </row>
    <row r="128" spans="2:15" ht="16">
      <c r="B128" s="39"/>
      <c r="C128" s="39"/>
      <c r="D128" s="39"/>
      <c r="E128" s="40"/>
      <c r="F128" s="41"/>
      <c r="G128" s="42"/>
      <c r="I128" s="38"/>
    </row>
    <row r="129" spans="2:15" ht="16">
      <c r="B129" s="39"/>
      <c r="C129" s="39"/>
      <c r="D129" s="39"/>
      <c r="E129" s="40"/>
      <c r="F129" s="41"/>
      <c r="G129" s="42"/>
      <c r="I129" s="38"/>
    </row>
    <row r="130" spans="2:15" ht="16">
      <c r="B130" s="39"/>
      <c r="C130" s="39"/>
      <c r="D130" s="39"/>
      <c r="E130" s="40"/>
      <c r="F130" s="41"/>
      <c r="G130" s="42"/>
      <c r="I130" s="38"/>
    </row>
    <row r="131" spans="2:15" ht="16">
      <c r="B131" s="39"/>
      <c r="C131" s="39"/>
      <c r="D131" s="39"/>
      <c r="E131" s="40"/>
      <c r="F131" s="41"/>
      <c r="G131" s="42"/>
      <c r="I131" s="38"/>
    </row>
    <row r="132" spans="2:15" ht="16">
      <c r="B132" s="39"/>
      <c r="C132" s="39"/>
      <c r="D132" s="39"/>
      <c r="E132" s="40"/>
      <c r="F132" s="41"/>
      <c r="G132" s="42"/>
      <c r="I132" s="38"/>
    </row>
    <row r="133" spans="2:15" ht="16">
      <c r="B133" s="39"/>
      <c r="C133" s="39"/>
      <c r="D133" s="39"/>
      <c r="E133" s="40"/>
      <c r="F133" s="41"/>
      <c r="G133" s="42"/>
      <c r="I133" s="38"/>
    </row>
    <row r="134" spans="2:15" ht="16">
      <c r="B134" s="39"/>
      <c r="C134" s="39"/>
      <c r="D134" s="39"/>
      <c r="E134" s="40"/>
      <c r="F134" s="41"/>
      <c r="G134" s="42"/>
      <c r="I134" s="38"/>
    </row>
    <row r="135" spans="2:15" ht="19">
      <c r="B135" s="11" t="s">
        <v>32</v>
      </c>
      <c r="C135" s="8"/>
      <c r="D135" s="8"/>
      <c r="E135" s="8"/>
      <c r="F135" s="8"/>
      <c r="I135" s="38"/>
      <c r="K135" s="11" t="s">
        <v>32</v>
      </c>
      <c r="L135" s="8"/>
      <c r="M135" s="8"/>
      <c r="N135" s="8"/>
      <c r="O135" s="8"/>
    </row>
    <row r="136" spans="2:15" ht="18">
      <c r="B136" s="46" t="s">
        <v>4</v>
      </c>
      <c r="C136" s="46" t="s">
        <v>8</v>
      </c>
      <c r="D136" s="49" t="s">
        <v>3</v>
      </c>
      <c r="E136" s="50" t="s">
        <v>6</v>
      </c>
      <c r="F136" s="47" t="s">
        <v>7</v>
      </c>
      <c r="G136" s="48" t="s">
        <v>5</v>
      </c>
      <c r="I136" s="38"/>
      <c r="K136" s="46" t="s">
        <v>4</v>
      </c>
      <c r="L136" s="46" t="s">
        <v>8</v>
      </c>
      <c r="M136" s="49" t="s">
        <v>3</v>
      </c>
      <c r="N136" s="50" t="s">
        <v>6</v>
      </c>
      <c r="O136" s="48" t="s">
        <v>10</v>
      </c>
    </row>
    <row r="137" spans="2:15" ht="16">
      <c r="B137" s="39"/>
      <c r="C137" s="39"/>
      <c r="D137" s="39"/>
      <c r="E137" s="40"/>
      <c r="F137" s="41"/>
      <c r="G137" s="42">
        <v>0</v>
      </c>
      <c r="I137" s="38"/>
      <c r="K137" s="39"/>
      <c r="L137" s="39"/>
      <c r="M137" s="39"/>
      <c r="N137" s="40"/>
      <c r="O137" s="42">
        <v>0</v>
      </c>
    </row>
    <row r="138" spans="2:15" ht="16">
      <c r="B138" s="39"/>
      <c r="C138" s="39"/>
      <c r="D138" s="39"/>
      <c r="E138" s="40"/>
      <c r="F138" s="41"/>
      <c r="G138" s="42">
        <v>0</v>
      </c>
      <c r="I138" s="38"/>
      <c r="K138" s="39"/>
      <c r="L138" s="39"/>
      <c r="M138" s="39"/>
      <c r="N138" s="40"/>
      <c r="O138" s="42">
        <v>0</v>
      </c>
    </row>
    <row r="139" spans="2:15" ht="16">
      <c r="B139" s="39"/>
      <c r="C139" s="39"/>
      <c r="D139" s="39"/>
      <c r="E139" s="40"/>
      <c r="F139" s="41"/>
      <c r="G139" s="42">
        <v>0</v>
      </c>
      <c r="I139" s="38"/>
      <c r="K139" s="39"/>
      <c r="L139" s="39"/>
      <c r="M139" s="39"/>
      <c r="N139" s="40"/>
      <c r="O139" s="42">
        <v>0</v>
      </c>
    </row>
    <row r="140" spans="2:15" ht="16">
      <c r="B140" s="39"/>
      <c r="C140" s="39"/>
      <c r="D140" s="39"/>
      <c r="E140" s="40"/>
      <c r="F140" s="41"/>
      <c r="G140" s="42">
        <v>0</v>
      </c>
      <c r="I140" s="38"/>
      <c r="K140" s="39"/>
      <c r="L140" s="39"/>
      <c r="M140" s="39"/>
      <c r="N140" s="40"/>
      <c r="O140" s="42">
        <v>0</v>
      </c>
    </row>
    <row r="141" spans="2:15" ht="16">
      <c r="B141" s="39"/>
      <c r="C141" s="39"/>
      <c r="D141" s="39"/>
      <c r="E141" s="40"/>
      <c r="F141" s="41"/>
      <c r="G141" s="42">
        <v>0</v>
      </c>
      <c r="I141" s="38"/>
      <c r="K141" s="39"/>
      <c r="L141" s="39"/>
      <c r="M141" s="39"/>
      <c r="N141" s="40"/>
      <c r="O141" s="42">
        <v>0</v>
      </c>
    </row>
    <row r="142" spans="2:15" ht="16">
      <c r="B142" s="39"/>
      <c r="C142" s="39"/>
      <c r="D142" s="39"/>
      <c r="E142" s="40"/>
      <c r="F142" s="41"/>
      <c r="G142" s="42">
        <v>0</v>
      </c>
      <c r="I142" s="38"/>
      <c r="K142" s="39"/>
      <c r="L142" s="39"/>
      <c r="M142" s="39"/>
      <c r="N142" s="40"/>
      <c r="O142" s="42">
        <v>0</v>
      </c>
    </row>
    <row r="143" spans="2:15" ht="16">
      <c r="B143" s="39"/>
      <c r="C143" s="39"/>
      <c r="D143" s="39"/>
      <c r="E143" s="40"/>
      <c r="F143" s="41"/>
      <c r="G143" s="42">
        <v>0</v>
      </c>
      <c r="I143" s="38"/>
      <c r="K143" s="39"/>
      <c r="L143" s="39"/>
      <c r="M143" s="39"/>
      <c r="N143" s="40"/>
      <c r="O143" s="42">
        <v>0</v>
      </c>
    </row>
    <row r="144" spans="2:15" ht="16">
      <c r="B144" s="39"/>
      <c r="C144" s="39"/>
      <c r="D144" s="39"/>
      <c r="E144" s="40"/>
      <c r="F144" s="41"/>
      <c r="G144" s="42">
        <v>0</v>
      </c>
      <c r="I144" s="38"/>
      <c r="K144" s="39"/>
      <c r="L144" s="39"/>
      <c r="M144" s="39"/>
      <c r="N144" s="40"/>
      <c r="O144" s="42">
        <v>0</v>
      </c>
    </row>
    <row r="145" spans="2:15" ht="16">
      <c r="B145" s="39"/>
      <c r="C145" s="39"/>
      <c r="D145" s="39"/>
      <c r="E145" s="40"/>
      <c r="F145" s="41"/>
      <c r="G145" s="42">
        <v>0</v>
      </c>
      <c r="I145" s="38"/>
      <c r="K145" s="39"/>
      <c r="L145" s="39"/>
      <c r="M145" s="39"/>
      <c r="N145" s="40"/>
      <c r="O145" s="42">
        <v>0</v>
      </c>
    </row>
    <row r="146" spans="2:15" ht="16">
      <c r="B146" s="39"/>
      <c r="C146" s="39"/>
      <c r="D146" s="39"/>
      <c r="E146" s="40"/>
      <c r="F146" s="41"/>
      <c r="G146" s="42">
        <v>0</v>
      </c>
      <c r="I146" s="38"/>
      <c r="K146" s="39"/>
      <c r="L146" s="39"/>
      <c r="M146" s="39"/>
      <c r="N146" s="40"/>
      <c r="O146" s="42">
        <v>0</v>
      </c>
    </row>
    <row r="147" spans="2:15" ht="16">
      <c r="B147" s="39"/>
      <c r="C147" s="39"/>
      <c r="D147" s="39"/>
      <c r="E147" s="40"/>
      <c r="F147" s="41"/>
      <c r="G147" s="42">
        <v>0</v>
      </c>
      <c r="I147" s="38"/>
      <c r="K147" s="39"/>
      <c r="L147" s="39"/>
      <c r="M147" s="39"/>
      <c r="N147" s="40"/>
      <c r="O147" s="42">
        <v>0</v>
      </c>
    </row>
    <row r="148" spans="2:15" ht="16">
      <c r="B148" s="39"/>
      <c r="C148" s="39"/>
      <c r="D148" s="39"/>
      <c r="E148" s="40"/>
      <c r="F148" s="41"/>
      <c r="G148" s="42">
        <v>0</v>
      </c>
      <c r="I148" s="38"/>
      <c r="K148" s="39"/>
      <c r="L148" s="39"/>
      <c r="M148" s="39"/>
      <c r="N148" s="40"/>
      <c r="O148" s="42">
        <v>0</v>
      </c>
    </row>
    <row r="149" spans="2:15" ht="16">
      <c r="B149" s="39"/>
      <c r="C149" s="39"/>
      <c r="D149" s="39"/>
      <c r="E149" s="40"/>
      <c r="F149" s="41"/>
      <c r="G149" s="42">
        <v>0</v>
      </c>
      <c r="I149" s="38"/>
      <c r="K149" s="39"/>
      <c r="L149" s="39"/>
      <c r="M149" s="39"/>
      <c r="N149" s="40"/>
      <c r="O149" s="42">
        <v>0</v>
      </c>
    </row>
    <row r="150" spans="2:15" ht="16">
      <c r="B150" s="39"/>
      <c r="C150" s="39"/>
      <c r="D150" s="39"/>
      <c r="E150" s="40"/>
      <c r="F150" s="41"/>
      <c r="G150" s="42">
        <v>0</v>
      </c>
      <c r="I150" s="38"/>
      <c r="K150" s="39"/>
      <c r="L150" s="39"/>
      <c r="M150" s="39"/>
      <c r="N150" s="40"/>
      <c r="O150" s="42">
        <v>0</v>
      </c>
    </row>
    <row r="151" spans="2:15" ht="16">
      <c r="B151" s="39"/>
      <c r="C151" s="39"/>
      <c r="D151" s="39"/>
      <c r="E151" s="40"/>
      <c r="F151" s="41"/>
      <c r="G151" s="42">
        <v>0</v>
      </c>
      <c r="I151" s="38"/>
      <c r="K151" s="39"/>
      <c r="L151" s="39"/>
      <c r="M151" s="39"/>
      <c r="N151" s="40"/>
      <c r="O151" s="42"/>
    </row>
    <row r="152" spans="2:15" ht="16">
      <c r="B152" s="39" t="s">
        <v>1</v>
      </c>
      <c r="C152" s="39"/>
      <c r="D152" s="39"/>
      <c r="E152" s="40"/>
      <c r="F152" s="43"/>
      <c r="G152" s="44">
        <f>SUBTOTAL(109,Table152344102[Cost])</f>
        <v>0</v>
      </c>
      <c r="I152" s="38"/>
      <c r="K152" s="39" t="s">
        <v>1</v>
      </c>
      <c r="L152" s="39"/>
      <c r="M152" s="39"/>
      <c r="N152" s="40"/>
      <c r="O152" s="44">
        <f>SUBTOTAL(109,Table18126466114[Amount])</f>
        <v>0</v>
      </c>
    </row>
    <row r="153" spans="2:15" ht="16">
      <c r="B153" s="39"/>
      <c r="C153" s="39"/>
      <c r="D153" s="39"/>
      <c r="E153" s="40"/>
      <c r="F153" s="41"/>
      <c r="G153" s="42"/>
      <c r="I153" s="38"/>
    </row>
    <row r="154" spans="2:15" ht="16">
      <c r="B154" s="39"/>
      <c r="C154" s="39"/>
      <c r="D154" s="39"/>
      <c r="E154" s="40"/>
      <c r="F154" s="41"/>
      <c r="G154" s="42"/>
      <c r="I154" s="38"/>
    </row>
    <row r="155" spans="2:15" ht="16">
      <c r="B155" s="39"/>
      <c r="C155" s="39"/>
      <c r="D155" s="39"/>
      <c r="E155" s="40"/>
      <c r="F155" s="41"/>
      <c r="G155" s="42"/>
      <c r="I155" s="38"/>
    </row>
    <row r="156" spans="2:15" ht="16">
      <c r="B156" s="39"/>
      <c r="C156" s="39"/>
      <c r="D156" s="39"/>
      <c r="E156" s="40"/>
      <c r="F156" s="41"/>
      <c r="G156" s="42"/>
      <c r="I156" s="38"/>
    </row>
    <row r="157" spans="2:15" ht="16">
      <c r="B157" s="39"/>
      <c r="C157" s="39"/>
      <c r="D157" s="39"/>
      <c r="E157" s="40"/>
      <c r="F157" s="41"/>
      <c r="G157" s="42"/>
      <c r="I157" s="38"/>
    </row>
    <row r="158" spans="2:15" ht="16">
      <c r="B158" s="39"/>
      <c r="C158" s="39"/>
      <c r="D158" s="39"/>
      <c r="E158" s="40"/>
      <c r="F158" s="41"/>
      <c r="G158" s="42"/>
      <c r="I158" s="38"/>
    </row>
    <row r="159" spans="2:15" ht="16">
      <c r="B159" s="39"/>
      <c r="C159" s="39"/>
      <c r="D159" s="39"/>
      <c r="E159" s="40"/>
      <c r="F159" s="41"/>
      <c r="G159" s="42"/>
      <c r="I159" s="38"/>
    </row>
    <row r="160" spans="2:15" ht="19">
      <c r="B160" s="11" t="s">
        <v>33</v>
      </c>
      <c r="C160" s="8"/>
      <c r="D160" s="8"/>
      <c r="E160" s="8"/>
      <c r="F160" s="8"/>
      <c r="I160" s="38"/>
      <c r="K160" s="11" t="s">
        <v>33</v>
      </c>
      <c r="L160" s="8"/>
      <c r="M160" s="8"/>
      <c r="N160" s="8"/>
      <c r="O160" s="8"/>
    </row>
    <row r="161" spans="2:15" ht="18">
      <c r="B161" s="46" t="s">
        <v>4</v>
      </c>
      <c r="C161" s="46" t="s">
        <v>8</v>
      </c>
      <c r="D161" s="49" t="s">
        <v>3</v>
      </c>
      <c r="E161" s="50" t="s">
        <v>6</v>
      </c>
      <c r="F161" s="47" t="s">
        <v>7</v>
      </c>
      <c r="G161" s="48" t="s">
        <v>5</v>
      </c>
      <c r="I161" s="38"/>
      <c r="K161" s="46" t="s">
        <v>4</v>
      </c>
      <c r="L161" s="46" t="s">
        <v>8</v>
      </c>
      <c r="M161" s="49" t="s">
        <v>3</v>
      </c>
      <c r="N161" s="50" t="s">
        <v>6</v>
      </c>
      <c r="O161" s="48" t="s">
        <v>10</v>
      </c>
    </row>
    <row r="162" spans="2:15" ht="16">
      <c r="B162" s="39"/>
      <c r="C162" s="39"/>
      <c r="D162" s="39"/>
      <c r="E162" s="40"/>
      <c r="F162" s="41"/>
      <c r="G162" s="42">
        <v>0</v>
      </c>
      <c r="I162" s="38"/>
      <c r="K162" s="39"/>
      <c r="L162" s="39"/>
      <c r="M162" s="39"/>
      <c r="N162" s="40"/>
      <c r="O162" s="42">
        <v>0</v>
      </c>
    </row>
    <row r="163" spans="2:15" ht="16">
      <c r="B163" s="39"/>
      <c r="C163" s="39"/>
      <c r="D163" s="39"/>
      <c r="E163" s="40"/>
      <c r="F163" s="41"/>
      <c r="G163" s="42">
        <v>0</v>
      </c>
      <c r="I163" s="38"/>
      <c r="K163" s="39"/>
      <c r="L163" s="39"/>
      <c r="M163" s="39"/>
      <c r="N163" s="40"/>
      <c r="O163" s="42">
        <v>0</v>
      </c>
    </row>
    <row r="164" spans="2:15" ht="16">
      <c r="B164" s="39"/>
      <c r="C164" s="39"/>
      <c r="D164" s="39"/>
      <c r="E164" s="40"/>
      <c r="F164" s="41"/>
      <c r="G164" s="42">
        <v>0</v>
      </c>
      <c r="I164" s="38"/>
      <c r="K164" s="39"/>
      <c r="L164" s="39"/>
      <c r="M164" s="39"/>
      <c r="N164" s="40"/>
      <c r="O164" s="42">
        <v>0</v>
      </c>
    </row>
    <row r="165" spans="2:15" ht="16">
      <c r="B165" s="39"/>
      <c r="C165" s="39"/>
      <c r="D165" s="39"/>
      <c r="E165" s="40"/>
      <c r="F165" s="41"/>
      <c r="G165" s="42">
        <v>0</v>
      </c>
      <c r="I165" s="38"/>
      <c r="K165" s="39"/>
      <c r="L165" s="39"/>
      <c r="M165" s="39"/>
      <c r="N165" s="40"/>
      <c r="O165" s="42">
        <v>0</v>
      </c>
    </row>
    <row r="166" spans="2:15" ht="16">
      <c r="B166" s="39"/>
      <c r="C166" s="39"/>
      <c r="D166" s="39"/>
      <c r="E166" s="40"/>
      <c r="F166" s="41"/>
      <c r="G166" s="42">
        <v>0</v>
      </c>
      <c r="I166" s="38"/>
      <c r="K166" s="39"/>
      <c r="L166" s="39"/>
      <c r="M166" s="39"/>
      <c r="N166" s="40"/>
      <c r="O166" s="42">
        <v>0</v>
      </c>
    </row>
    <row r="167" spans="2:15" ht="16">
      <c r="B167" s="39"/>
      <c r="C167" s="39"/>
      <c r="D167" s="39"/>
      <c r="E167" s="40"/>
      <c r="F167" s="41"/>
      <c r="G167" s="42">
        <v>0</v>
      </c>
      <c r="I167" s="38"/>
      <c r="K167" s="39"/>
      <c r="L167" s="39"/>
      <c r="M167" s="39"/>
      <c r="N167" s="40"/>
      <c r="O167" s="42">
        <v>0</v>
      </c>
    </row>
    <row r="168" spans="2:15" ht="16">
      <c r="B168" s="39"/>
      <c r="C168" s="39"/>
      <c r="D168" s="39"/>
      <c r="E168" s="40"/>
      <c r="F168" s="41"/>
      <c r="G168" s="42">
        <v>0</v>
      </c>
      <c r="I168" s="38"/>
      <c r="K168" s="39"/>
      <c r="L168" s="39"/>
      <c r="M168" s="39"/>
      <c r="N168" s="40"/>
      <c r="O168" s="42">
        <v>0</v>
      </c>
    </row>
    <row r="169" spans="2:15" ht="16">
      <c r="B169" s="39"/>
      <c r="C169" s="39"/>
      <c r="D169" s="39"/>
      <c r="E169" s="40"/>
      <c r="F169" s="41"/>
      <c r="G169" s="42">
        <v>0</v>
      </c>
      <c r="I169" s="38"/>
      <c r="K169" s="39"/>
      <c r="L169" s="39"/>
      <c r="M169" s="39"/>
      <c r="N169" s="40"/>
      <c r="O169" s="42">
        <v>0</v>
      </c>
    </row>
    <row r="170" spans="2:15" ht="16">
      <c r="B170" s="39"/>
      <c r="C170" s="39"/>
      <c r="D170" s="39"/>
      <c r="E170" s="40"/>
      <c r="F170" s="41"/>
      <c r="G170" s="42">
        <v>0</v>
      </c>
      <c r="I170" s="38"/>
      <c r="K170" s="39"/>
      <c r="L170" s="39"/>
      <c r="M170" s="39"/>
      <c r="N170" s="40"/>
      <c r="O170" s="42">
        <v>0</v>
      </c>
    </row>
    <row r="171" spans="2:15" ht="16">
      <c r="B171" s="39"/>
      <c r="C171" s="39"/>
      <c r="D171" s="39"/>
      <c r="E171" s="40"/>
      <c r="F171" s="41"/>
      <c r="G171" s="42">
        <v>0</v>
      </c>
      <c r="I171" s="38"/>
      <c r="K171" s="39"/>
      <c r="L171" s="39"/>
      <c r="M171" s="39"/>
      <c r="N171" s="40"/>
      <c r="O171" s="42">
        <v>0</v>
      </c>
    </row>
    <row r="172" spans="2:15" ht="16">
      <c r="B172" s="39"/>
      <c r="C172" s="39"/>
      <c r="D172" s="39"/>
      <c r="E172" s="40"/>
      <c r="F172" s="41"/>
      <c r="G172" s="42">
        <v>0</v>
      </c>
      <c r="I172" s="38"/>
      <c r="K172" s="39"/>
      <c r="L172" s="39"/>
      <c r="M172" s="39"/>
      <c r="N172" s="40"/>
      <c r="O172" s="42">
        <v>0</v>
      </c>
    </row>
    <row r="173" spans="2:15" ht="16">
      <c r="B173" s="39"/>
      <c r="C173" s="39"/>
      <c r="D173" s="39"/>
      <c r="E173" s="40"/>
      <c r="F173" s="41"/>
      <c r="G173" s="42">
        <v>0</v>
      </c>
      <c r="I173" s="38"/>
      <c r="K173" s="39"/>
      <c r="L173" s="39"/>
      <c r="M173" s="39"/>
      <c r="N173" s="40"/>
      <c r="O173" s="42">
        <v>0</v>
      </c>
    </row>
    <row r="174" spans="2:15" ht="16">
      <c r="B174" s="39"/>
      <c r="C174" s="39"/>
      <c r="D174" s="39"/>
      <c r="E174" s="40"/>
      <c r="F174" s="41"/>
      <c r="G174" s="42">
        <v>0</v>
      </c>
      <c r="I174" s="38"/>
      <c r="K174" s="39"/>
      <c r="L174" s="39"/>
      <c r="M174" s="39"/>
      <c r="N174" s="40"/>
      <c r="O174" s="42">
        <v>0</v>
      </c>
    </row>
    <row r="175" spans="2:15" ht="16">
      <c r="B175" s="39"/>
      <c r="C175" s="39"/>
      <c r="D175" s="39"/>
      <c r="E175" s="40"/>
      <c r="F175" s="41"/>
      <c r="G175" s="42">
        <v>0</v>
      </c>
      <c r="I175" s="38"/>
      <c r="K175" s="39"/>
      <c r="L175" s="39"/>
      <c r="M175" s="39"/>
      <c r="N175" s="40"/>
      <c r="O175" s="42">
        <v>0</v>
      </c>
    </row>
    <row r="176" spans="2:15" ht="16">
      <c r="B176" s="39"/>
      <c r="C176" s="39"/>
      <c r="D176" s="39"/>
      <c r="E176" s="40"/>
      <c r="F176" s="41"/>
      <c r="G176" s="42">
        <v>0</v>
      </c>
      <c r="I176" s="38"/>
      <c r="K176" s="39"/>
      <c r="L176" s="39"/>
      <c r="M176" s="39"/>
      <c r="N176" s="40"/>
      <c r="O176" s="42"/>
    </row>
    <row r="177" spans="2:15" ht="16">
      <c r="B177" s="39" t="s">
        <v>1</v>
      </c>
      <c r="C177" s="39"/>
      <c r="D177" s="39"/>
      <c r="E177" s="40"/>
      <c r="F177" s="43"/>
      <c r="G177" s="44">
        <f>SUBTOTAL(109,Table152345103[Cost])</f>
        <v>0</v>
      </c>
      <c r="I177" s="38"/>
      <c r="K177" s="39" t="s">
        <v>1</v>
      </c>
      <c r="L177" s="39"/>
      <c r="M177" s="39"/>
      <c r="N177" s="40"/>
      <c r="O177" s="44">
        <f>SUBTOTAL(109,Table18126467115[Amount])</f>
        <v>0</v>
      </c>
    </row>
    <row r="178" spans="2:15" ht="19">
      <c r="B178" s="11"/>
      <c r="C178" s="8"/>
      <c r="D178" s="8"/>
      <c r="E178" s="8"/>
      <c r="F178" s="8"/>
      <c r="I178" s="38"/>
    </row>
    <row r="179" spans="2:15" ht="16">
      <c r="B179" s="39"/>
      <c r="C179" s="39"/>
      <c r="D179" s="39"/>
      <c r="E179" s="40"/>
      <c r="F179" s="41"/>
      <c r="G179" s="42"/>
      <c r="I179" s="38"/>
    </row>
    <row r="180" spans="2:15" ht="16">
      <c r="B180" s="39"/>
      <c r="C180" s="39"/>
      <c r="D180" s="39"/>
      <c r="E180" s="40"/>
      <c r="F180" s="41"/>
      <c r="G180" s="42"/>
      <c r="I180" s="38"/>
    </row>
    <row r="181" spans="2:15" ht="16">
      <c r="B181" s="39"/>
      <c r="C181" s="39"/>
      <c r="D181" s="39"/>
      <c r="E181" s="40"/>
      <c r="F181" s="41"/>
      <c r="G181" s="42"/>
      <c r="I181" s="38"/>
    </row>
    <row r="182" spans="2:15" ht="16">
      <c r="B182" s="39"/>
      <c r="C182" s="39"/>
      <c r="D182" s="39"/>
      <c r="E182" s="40"/>
      <c r="F182" s="41"/>
      <c r="G182" s="42"/>
      <c r="I182" s="38"/>
    </row>
    <row r="183" spans="2:15" ht="16">
      <c r="B183" s="39"/>
      <c r="C183" s="39"/>
      <c r="D183" s="39"/>
      <c r="E183" s="40"/>
      <c r="F183" s="41"/>
      <c r="G183" s="42"/>
      <c r="I183" s="38"/>
    </row>
    <row r="184" spans="2:15" ht="16">
      <c r="B184" s="39"/>
      <c r="C184" s="39"/>
      <c r="D184" s="39"/>
      <c r="E184" s="40"/>
      <c r="F184" s="41"/>
      <c r="G184" s="42"/>
      <c r="I184" s="38"/>
    </row>
    <row r="185" spans="2:15" ht="19">
      <c r="B185" s="11" t="s">
        <v>34</v>
      </c>
      <c r="C185" s="8"/>
      <c r="D185" s="8"/>
      <c r="E185" s="8"/>
      <c r="F185" s="8"/>
      <c r="I185" s="38"/>
      <c r="K185" s="11" t="s">
        <v>34</v>
      </c>
      <c r="L185" s="8"/>
      <c r="M185" s="8"/>
      <c r="N185" s="8"/>
      <c r="O185" s="8"/>
    </row>
    <row r="186" spans="2:15" ht="18">
      <c r="B186" s="46" t="s">
        <v>4</v>
      </c>
      <c r="C186" s="46" t="s">
        <v>8</v>
      </c>
      <c r="D186" s="49" t="s">
        <v>3</v>
      </c>
      <c r="E186" s="50" t="s">
        <v>6</v>
      </c>
      <c r="F186" s="47" t="s">
        <v>7</v>
      </c>
      <c r="G186" s="48" t="s">
        <v>5</v>
      </c>
      <c r="I186" s="38"/>
      <c r="K186" s="46" t="s">
        <v>4</v>
      </c>
      <c r="L186" s="46" t="s">
        <v>8</v>
      </c>
      <c r="M186" s="49" t="s">
        <v>3</v>
      </c>
      <c r="N186" s="50" t="s">
        <v>6</v>
      </c>
      <c r="O186" s="48" t="s">
        <v>10</v>
      </c>
    </row>
    <row r="187" spans="2:15" ht="16">
      <c r="B187" s="39"/>
      <c r="C187" s="39"/>
      <c r="D187" s="39"/>
      <c r="E187" s="40"/>
      <c r="F187" s="41"/>
      <c r="G187" s="42">
        <v>0</v>
      </c>
      <c r="I187" s="38"/>
      <c r="K187" s="39"/>
      <c r="L187" s="39"/>
      <c r="M187" s="39"/>
      <c r="N187" s="40"/>
      <c r="O187" s="42">
        <v>0</v>
      </c>
    </row>
    <row r="188" spans="2:15" ht="16">
      <c r="B188" s="39"/>
      <c r="C188" s="39"/>
      <c r="D188" s="39"/>
      <c r="E188" s="40"/>
      <c r="F188" s="41"/>
      <c r="G188" s="42">
        <v>0</v>
      </c>
      <c r="I188" s="38"/>
      <c r="K188" s="39"/>
      <c r="L188" s="39"/>
      <c r="M188" s="39"/>
      <c r="N188" s="40"/>
      <c r="O188" s="42">
        <v>0</v>
      </c>
    </row>
    <row r="189" spans="2:15" ht="16">
      <c r="B189" s="39"/>
      <c r="C189" s="39"/>
      <c r="D189" s="39"/>
      <c r="E189" s="40"/>
      <c r="F189" s="41"/>
      <c r="G189" s="42">
        <v>0</v>
      </c>
      <c r="I189" s="38"/>
      <c r="K189" s="39"/>
      <c r="L189" s="39"/>
      <c r="M189" s="39"/>
      <c r="N189" s="40"/>
      <c r="O189" s="42">
        <v>0</v>
      </c>
    </row>
    <row r="190" spans="2:15" ht="16">
      <c r="B190" s="39"/>
      <c r="C190" s="39"/>
      <c r="D190" s="39"/>
      <c r="E190" s="40"/>
      <c r="F190" s="41"/>
      <c r="G190" s="42">
        <v>0</v>
      </c>
      <c r="I190" s="38"/>
      <c r="K190" s="39"/>
      <c r="L190" s="39"/>
      <c r="M190" s="39"/>
      <c r="N190" s="40"/>
      <c r="O190" s="42">
        <v>0</v>
      </c>
    </row>
    <row r="191" spans="2:15" ht="16">
      <c r="B191" s="39"/>
      <c r="C191" s="39"/>
      <c r="D191" s="39"/>
      <c r="E191" s="40"/>
      <c r="F191" s="41"/>
      <c r="G191" s="42">
        <v>0</v>
      </c>
      <c r="I191" s="38"/>
      <c r="K191" s="39"/>
      <c r="L191" s="39"/>
      <c r="M191" s="39"/>
      <c r="N191" s="40"/>
      <c r="O191" s="42">
        <v>0</v>
      </c>
    </row>
    <row r="192" spans="2:15" ht="16">
      <c r="B192" s="39"/>
      <c r="C192" s="39"/>
      <c r="D192" s="39"/>
      <c r="E192" s="40"/>
      <c r="F192" s="41"/>
      <c r="G192" s="42">
        <v>0</v>
      </c>
      <c r="I192" s="38"/>
      <c r="K192" s="39"/>
      <c r="L192" s="39"/>
      <c r="M192" s="39"/>
      <c r="N192" s="40"/>
      <c r="O192" s="42">
        <v>0</v>
      </c>
    </row>
    <row r="193" spans="2:15" ht="16">
      <c r="B193" s="39"/>
      <c r="C193" s="39"/>
      <c r="D193" s="39"/>
      <c r="E193" s="40"/>
      <c r="F193" s="41"/>
      <c r="G193" s="42">
        <v>0</v>
      </c>
      <c r="I193" s="38"/>
      <c r="K193" s="39"/>
      <c r="L193" s="39"/>
      <c r="M193" s="39"/>
      <c r="N193" s="40"/>
      <c r="O193" s="42">
        <v>0</v>
      </c>
    </row>
    <row r="194" spans="2:15" ht="16">
      <c r="B194" s="39"/>
      <c r="C194" s="39"/>
      <c r="D194" s="39"/>
      <c r="E194" s="40"/>
      <c r="F194" s="41"/>
      <c r="G194" s="42">
        <v>0</v>
      </c>
      <c r="I194" s="38"/>
      <c r="K194" s="39"/>
      <c r="L194" s="39"/>
      <c r="M194" s="39"/>
      <c r="N194" s="40"/>
      <c r="O194" s="42">
        <v>0</v>
      </c>
    </row>
    <row r="195" spans="2:15" ht="16">
      <c r="B195" s="39"/>
      <c r="C195" s="39"/>
      <c r="D195" s="39"/>
      <c r="E195" s="40"/>
      <c r="F195" s="41"/>
      <c r="G195" s="42">
        <v>0</v>
      </c>
      <c r="I195" s="38"/>
      <c r="K195" s="39"/>
      <c r="L195" s="39"/>
      <c r="M195" s="39"/>
      <c r="N195" s="40"/>
      <c r="O195" s="42">
        <v>0</v>
      </c>
    </row>
    <row r="196" spans="2:15" ht="16">
      <c r="B196" s="39"/>
      <c r="C196" s="39"/>
      <c r="D196" s="39"/>
      <c r="E196" s="40"/>
      <c r="F196" s="41"/>
      <c r="G196" s="42">
        <v>0</v>
      </c>
      <c r="I196" s="38"/>
      <c r="K196" s="39"/>
      <c r="L196" s="39"/>
      <c r="M196" s="39"/>
      <c r="N196" s="40"/>
      <c r="O196" s="42">
        <v>0</v>
      </c>
    </row>
    <row r="197" spans="2:15" ht="16">
      <c r="B197" s="39"/>
      <c r="C197" s="39"/>
      <c r="D197" s="39"/>
      <c r="E197" s="40"/>
      <c r="F197" s="41"/>
      <c r="G197" s="42">
        <v>0</v>
      </c>
      <c r="I197" s="38"/>
      <c r="K197" s="39"/>
      <c r="L197" s="39"/>
      <c r="M197" s="39"/>
      <c r="N197" s="40"/>
      <c r="O197" s="42">
        <v>0</v>
      </c>
    </row>
    <row r="198" spans="2:15" ht="16">
      <c r="B198" s="39"/>
      <c r="C198" s="39"/>
      <c r="D198" s="39"/>
      <c r="E198" s="40"/>
      <c r="F198" s="41"/>
      <c r="G198" s="42">
        <v>0</v>
      </c>
      <c r="I198" s="38"/>
      <c r="K198" s="39"/>
      <c r="L198" s="39"/>
      <c r="M198" s="39"/>
      <c r="N198" s="40"/>
      <c r="O198" s="42">
        <v>0</v>
      </c>
    </row>
    <row r="199" spans="2:15" ht="16">
      <c r="B199" s="39"/>
      <c r="C199" s="39"/>
      <c r="D199" s="39"/>
      <c r="E199" s="40"/>
      <c r="F199" s="41"/>
      <c r="G199" s="42">
        <v>0</v>
      </c>
      <c r="I199" s="38"/>
      <c r="K199" s="39"/>
      <c r="L199" s="39"/>
      <c r="M199" s="39"/>
      <c r="N199" s="40"/>
      <c r="O199" s="42">
        <v>0</v>
      </c>
    </row>
    <row r="200" spans="2:15" ht="16">
      <c r="B200" s="39"/>
      <c r="C200" s="39"/>
      <c r="D200" s="39"/>
      <c r="E200" s="40"/>
      <c r="F200" s="41"/>
      <c r="G200" s="42">
        <v>0</v>
      </c>
      <c r="I200" s="38"/>
      <c r="K200" s="39"/>
      <c r="L200" s="39"/>
      <c r="M200" s="39"/>
      <c r="N200" s="40"/>
      <c r="O200" s="42">
        <v>0</v>
      </c>
    </row>
    <row r="201" spans="2:15" ht="16">
      <c r="B201" s="39"/>
      <c r="C201" s="39"/>
      <c r="D201" s="39"/>
      <c r="E201" s="40"/>
      <c r="F201" s="41"/>
      <c r="G201" s="42">
        <v>0</v>
      </c>
      <c r="I201" s="38"/>
      <c r="K201" s="39"/>
      <c r="L201" s="39"/>
      <c r="M201" s="39"/>
      <c r="N201" s="40"/>
      <c r="O201" s="42"/>
    </row>
    <row r="202" spans="2:15" ht="16">
      <c r="B202" s="39" t="s">
        <v>1</v>
      </c>
      <c r="C202" s="39"/>
      <c r="D202" s="39"/>
      <c r="E202" s="40"/>
      <c r="F202" s="43"/>
      <c r="G202" s="44">
        <f>SUBTOTAL(109,Table152346104[Cost])</f>
        <v>0</v>
      </c>
      <c r="I202" s="38"/>
      <c r="K202" s="39" t="s">
        <v>1</v>
      </c>
      <c r="L202" s="39"/>
      <c r="M202" s="39"/>
      <c r="N202" s="40"/>
      <c r="O202" s="44">
        <f>SUBTOTAL(109,Table18126468116[Amount])</f>
        <v>0</v>
      </c>
    </row>
    <row r="203" spans="2:15">
      <c r="I203" s="38"/>
    </row>
    <row r="204" spans="2:15">
      <c r="I204" s="38"/>
    </row>
    <row r="205" spans="2:15">
      <c r="I205" s="38"/>
    </row>
    <row r="206" spans="2:15" ht="19">
      <c r="B206" s="11"/>
      <c r="C206" s="8"/>
      <c r="D206" s="8"/>
      <c r="E206" s="8"/>
      <c r="F206" s="8"/>
      <c r="I206" s="38"/>
    </row>
    <row r="207" spans="2:15" ht="19">
      <c r="B207" s="11"/>
      <c r="C207" s="8"/>
      <c r="D207" s="8"/>
      <c r="E207" s="8"/>
      <c r="F207" s="8"/>
      <c r="I207" s="38"/>
    </row>
    <row r="208" spans="2:15" ht="19">
      <c r="B208" s="11"/>
      <c r="C208" s="8"/>
      <c r="D208" s="8"/>
      <c r="E208" s="8"/>
      <c r="F208" s="8"/>
      <c r="I208" s="38"/>
    </row>
    <row r="209" spans="2:15" ht="16">
      <c r="B209" s="39"/>
      <c r="C209" s="39"/>
      <c r="D209" s="39"/>
      <c r="E209" s="40"/>
      <c r="F209" s="41"/>
      <c r="G209" s="42"/>
      <c r="I209" s="38"/>
    </row>
    <row r="210" spans="2:15" ht="19">
      <c r="B210" s="11" t="s">
        <v>35</v>
      </c>
      <c r="C210" s="8"/>
      <c r="D210" s="8"/>
      <c r="E210" s="8"/>
      <c r="F210" s="8"/>
      <c r="I210" s="38"/>
      <c r="K210" s="11" t="s">
        <v>35</v>
      </c>
      <c r="L210" s="8"/>
      <c r="M210" s="8"/>
      <c r="N210" s="8"/>
      <c r="O210" s="8"/>
    </row>
    <row r="211" spans="2:15" ht="18">
      <c r="B211" s="46" t="s">
        <v>4</v>
      </c>
      <c r="C211" s="46" t="s">
        <v>8</v>
      </c>
      <c r="D211" s="49" t="s">
        <v>3</v>
      </c>
      <c r="E211" s="50" t="s">
        <v>6</v>
      </c>
      <c r="F211" s="47" t="s">
        <v>7</v>
      </c>
      <c r="G211" s="48" t="s">
        <v>5</v>
      </c>
      <c r="I211" s="38"/>
      <c r="K211" s="46" t="s">
        <v>4</v>
      </c>
      <c r="L211" s="46" t="s">
        <v>8</v>
      </c>
      <c r="M211" s="49" t="s">
        <v>3</v>
      </c>
      <c r="N211" s="50" t="s">
        <v>6</v>
      </c>
      <c r="O211" s="48" t="s">
        <v>10</v>
      </c>
    </row>
    <row r="212" spans="2:15" ht="16">
      <c r="B212" s="39"/>
      <c r="C212" s="39"/>
      <c r="D212" s="39"/>
      <c r="E212" s="40"/>
      <c r="F212" s="41"/>
      <c r="G212" s="42">
        <v>0</v>
      </c>
      <c r="I212" s="38"/>
      <c r="K212" s="39"/>
      <c r="L212" s="39"/>
      <c r="M212" s="39"/>
      <c r="N212" s="40"/>
      <c r="O212" s="42">
        <v>0</v>
      </c>
    </row>
    <row r="213" spans="2:15" ht="16">
      <c r="B213" s="39"/>
      <c r="C213" s="39"/>
      <c r="D213" s="39"/>
      <c r="E213" s="40"/>
      <c r="F213" s="41"/>
      <c r="G213" s="42">
        <v>0</v>
      </c>
      <c r="I213" s="38"/>
      <c r="K213" s="39"/>
      <c r="L213" s="39"/>
      <c r="M213" s="39"/>
      <c r="N213" s="40"/>
      <c r="O213" s="42">
        <v>0</v>
      </c>
    </row>
    <row r="214" spans="2:15" ht="16">
      <c r="B214" s="39"/>
      <c r="C214" s="39"/>
      <c r="D214" s="39"/>
      <c r="E214" s="40"/>
      <c r="F214" s="41"/>
      <c r="G214" s="42">
        <v>0</v>
      </c>
      <c r="I214" s="38"/>
      <c r="K214" s="39"/>
      <c r="L214" s="39"/>
      <c r="M214" s="39"/>
      <c r="N214" s="40"/>
      <c r="O214" s="42">
        <v>0</v>
      </c>
    </row>
    <row r="215" spans="2:15" ht="16">
      <c r="B215" s="39"/>
      <c r="C215" s="39"/>
      <c r="D215" s="39"/>
      <c r="E215" s="40"/>
      <c r="F215" s="41"/>
      <c r="G215" s="42">
        <v>0</v>
      </c>
      <c r="I215" s="38"/>
      <c r="K215" s="39"/>
      <c r="L215" s="39"/>
      <c r="M215" s="39"/>
      <c r="N215" s="40"/>
      <c r="O215" s="42">
        <v>0</v>
      </c>
    </row>
    <row r="216" spans="2:15" ht="16">
      <c r="B216" s="39"/>
      <c r="C216" s="39"/>
      <c r="D216" s="39"/>
      <c r="E216" s="40"/>
      <c r="F216" s="41"/>
      <c r="G216" s="42">
        <v>0</v>
      </c>
      <c r="I216" s="38"/>
      <c r="K216" s="39"/>
      <c r="L216" s="39"/>
      <c r="M216" s="39"/>
      <c r="N216" s="40"/>
      <c r="O216" s="42">
        <v>0</v>
      </c>
    </row>
    <row r="217" spans="2:15" ht="16">
      <c r="B217" s="39"/>
      <c r="C217" s="39"/>
      <c r="D217" s="39"/>
      <c r="E217" s="40"/>
      <c r="F217" s="41"/>
      <c r="G217" s="42">
        <v>0</v>
      </c>
      <c r="I217" s="38"/>
      <c r="K217" s="39"/>
      <c r="L217" s="39"/>
      <c r="M217" s="39"/>
      <c r="N217" s="40"/>
      <c r="O217" s="42">
        <v>0</v>
      </c>
    </row>
    <row r="218" spans="2:15" ht="16">
      <c r="B218" s="39"/>
      <c r="C218" s="39"/>
      <c r="D218" s="39"/>
      <c r="E218" s="40"/>
      <c r="F218" s="41"/>
      <c r="G218" s="42">
        <v>0</v>
      </c>
      <c r="I218" s="38"/>
      <c r="K218" s="39"/>
      <c r="L218" s="39"/>
      <c r="M218" s="39"/>
      <c r="N218" s="40"/>
      <c r="O218" s="42">
        <v>0</v>
      </c>
    </row>
    <row r="219" spans="2:15" ht="16">
      <c r="B219" s="39"/>
      <c r="C219" s="39"/>
      <c r="D219" s="39"/>
      <c r="E219" s="40"/>
      <c r="F219" s="41"/>
      <c r="G219" s="42">
        <v>0</v>
      </c>
      <c r="I219" s="38"/>
      <c r="K219" s="39"/>
      <c r="L219" s="39"/>
      <c r="M219" s="39"/>
      <c r="N219" s="40"/>
      <c r="O219" s="42">
        <v>0</v>
      </c>
    </row>
    <row r="220" spans="2:15" ht="16">
      <c r="B220" s="39"/>
      <c r="C220" s="39"/>
      <c r="D220" s="39"/>
      <c r="E220" s="40"/>
      <c r="F220" s="41"/>
      <c r="G220" s="42">
        <v>0</v>
      </c>
      <c r="I220" s="38"/>
      <c r="K220" s="39"/>
      <c r="L220" s="39"/>
      <c r="M220" s="39"/>
      <c r="N220" s="40"/>
      <c r="O220" s="42">
        <v>0</v>
      </c>
    </row>
    <row r="221" spans="2:15" ht="16">
      <c r="B221" s="39"/>
      <c r="C221" s="39"/>
      <c r="D221" s="39"/>
      <c r="E221" s="40"/>
      <c r="F221" s="41"/>
      <c r="G221" s="42">
        <v>0</v>
      </c>
      <c r="I221" s="38"/>
      <c r="K221" s="39"/>
      <c r="L221" s="39"/>
      <c r="M221" s="39"/>
      <c r="N221" s="40"/>
      <c r="O221" s="42">
        <v>0</v>
      </c>
    </row>
    <row r="222" spans="2:15" ht="16">
      <c r="B222" s="39"/>
      <c r="C222" s="39"/>
      <c r="D222" s="39"/>
      <c r="E222" s="40"/>
      <c r="F222" s="41"/>
      <c r="G222" s="42">
        <v>0</v>
      </c>
      <c r="I222" s="38"/>
      <c r="K222" s="39"/>
      <c r="L222" s="39"/>
      <c r="M222" s="39"/>
      <c r="N222" s="40"/>
      <c r="O222" s="42">
        <v>0</v>
      </c>
    </row>
    <row r="223" spans="2:15" ht="16">
      <c r="B223" s="39"/>
      <c r="C223" s="39"/>
      <c r="D223" s="39"/>
      <c r="E223" s="40"/>
      <c r="F223" s="41"/>
      <c r="G223" s="42">
        <v>0</v>
      </c>
      <c r="I223" s="38"/>
      <c r="K223" s="39"/>
      <c r="L223" s="39"/>
      <c r="M223" s="39"/>
      <c r="N223" s="40"/>
      <c r="O223" s="42">
        <v>0</v>
      </c>
    </row>
    <row r="224" spans="2:15" ht="16">
      <c r="B224" s="39"/>
      <c r="C224" s="39"/>
      <c r="D224" s="39"/>
      <c r="E224" s="40"/>
      <c r="F224" s="41"/>
      <c r="G224" s="42">
        <v>0</v>
      </c>
      <c r="I224" s="38"/>
      <c r="K224" s="39"/>
      <c r="L224" s="39"/>
      <c r="M224" s="39"/>
      <c r="N224" s="40"/>
      <c r="O224" s="42">
        <v>0</v>
      </c>
    </row>
    <row r="225" spans="2:15" ht="16">
      <c r="B225" s="39"/>
      <c r="C225" s="39"/>
      <c r="D225" s="39"/>
      <c r="E225" s="40"/>
      <c r="F225" s="41"/>
      <c r="G225" s="42">
        <v>0</v>
      </c>
      <c r="I225" s="38"/>
      <c r="K225" s="39"/>
      <c r="L225" s="39"/>
      <c r="M225" s="39"/>
      <c r="N225" s="40"/>
      <c r="O225" s="42">
        <v>0</v>
      </c>
    </row>
    <row r="226" spans="2:15" ht="16">
      <c r="B226" s="39"/>
      <c r="C226" s="39"/>
      <c r="D226" s="39"/>
      <c r="E226" s="40"/>
      <c r="F226" s="41"/>
      <c r="G226" s="42">
        <v>0</v>
      </c>
      <c r="I226" s="38"/>
      <c r="K226" s="39"/>
      <c r="L226" s="39"/>
      <c r="M226" s="39"/>
      <c r="N226" s="40"/>
      <c r="O226" s="42"/>
    </row>
    <row r="227" spans="2:15" ht="16">
      <c r="B227" s="39" t="s">
        <v>1</v>
      </c>
      <c r="C227" s="39"/>
      <c r="D227" s="39"/>
      <c r="E227" s="40"/>
      <c r="F227" s="43"/>
      <c r="G227" s="44">
        <f>SUBTOTAL(109,Table152347105[Cost])</f>
        <v>0</v>
      </c>
      <c r="I227" s="38"/>
      <c r="K227" s="39" t="s">
        <v>1</v>
      </c>
      <c r="L227" s="39"/>
      <c r="M227" s="39"/>
      <c r="N227" s="40"/>
      <c r="O227" s="44">
        <f>SUBTOTAL(109,Table18126469117[Amount])</f>
        <v>0</v>
      </c>
    </row>
    <row r="228" spans="2:15">
      <c r="I228" s="38"/>
    </row>
    <row r="229" spans="2:15">
      <c r="I229" s="38"/>
    </row>
    <row r="230" spans="2:15">
      <c r="I230" s="38"/>
    </row>
    <row r="231" spans="2:15">
      <c r="I231" s="38"/>
    </row>
    <row r="232" spans="2:15">
      <c r="I232" s="38"/>
    </row>
    <row r="233" spans="2:15">
      <c r="I233" s="38"/>
    </row>
    <row r="234" spans="2:15" ht="19">
      <c r="B234" s="11"/>
      <c r="C234" s="8"/>
      <c r="D234" s="8"/>
      <c r="E234" s="8"/>
      <c r="F234" s="8"/>
      <c r="I234" s="38"/>
    </row>
    <row r="235" spans="2:15" ht="19">
      <c r="B235" s="11" t="s">
        <v>36</v>
      </c>
      <c r="C235" s="8"/>
      <c r="D235" s="8"/>
      <c r="E235" s="8"/>
      <c r="F235" s="8"/>
      <c r="I235" s="38"/>
      <c r="K235" s="11" t="s">
        <v>36</v>
      </c>
      <c r="L235" s="8"/>
      <c r="M235" s="8"/>
      <c r="N235" s="8"/>
      <c r="O235" s="8"/>
    </row>
    <row r="236" spans="2:15" ht="18">
      <c r="B236" s="46" t="s">
        <v>4</v>
      </c>
      <c r="C236" s="46" t="s">
        <v>8</v>
      </c>
      <c r="D236" s="49" t="s">
        <v>3</v>
      </c>
      <c r="E236" s="50" t="s">
        <v>6</v>
      </c>
      <c r="F236" s="47" t="s">
        <v>7</v>
      </c>
      <c r="G236" s="48" t="s">
        <v>5</v>
      </c>
      <c r="I236" s="38"/>
      <c r="K236" s="46" t="s">
        <v>4</v>
      </c>
      <c r="L236" s="46" t="s">
        <v>8</v>
      </c>
      <c r="M236" s="49" t="s">
        <v>3</v>
      </c>
      <c r="N236" s="50" t="s">
        <v>6</v>
      </c>
      <c r="O236" s="48" t="s">
        <v>10</v>
      </c>
    </row>
    <row r="237" spans="2:15" ht="16">
      <c r="B237" s="39"/>
      <c r="C237" s="39"/>
      <c r="D237" s="39"/>
      <c r="E237" s="40"/>
      <c r="F237" s="41"/>
      <c r="G237" s="42">
        <v>0</v>
      </c>
      <c r="I237" s="38"/>
      <c r="K237" s="39"/>
      <c r="L237" s="39"/>
      <c r="M237" s="39"/>
      <c r="N237" s="40"/>
      <c r="O237" s="42">
        <v>0</v>
      </c>
    </row>
    <row r="238" spans="2:15" ht="16">
      <c r="B238" s="39"/>
      <c r="C238" s="39"/>
      <c r="D238" s="39"/>
      <c r="E238" s="40"/>
      <c r="F238" s="41"/>
      <c r="G238" s="42">
        <v>0</v>
      </c>
      <c r="I238" s="38"/>
      <c r="K238" s="39"/>
      <c r="L238" s="39"/>
      <c r="M238" s="39"/>
      <c r="N238" s="40"/>
      <c r="O238" s="42">
        <v>0</v>
      </c>
    </row>
    <row r="239" spans="2:15" ht="16">
      <c r="B239" s="39"/>
      <c r="C239" s="39"/>
      <c r="D239" s="39"/>
      <c r="E239" s="40"/>
      <c r="F239" s="41"/>
      <c r="G239" s="42">
        <v>0</v>
      </c>
      <c r="I239" s="38"/>
      <c r="K239" s="39"/>
      <c r="L239" s="39"/>
      <c r="M239" s="39"/>
      <c r="N239" s="40"/>
      <c r="O239" s="42">
        <v>0</v>
      </c>
    </row>
    <row r="240" spans="2:15" ht="16">
      <c r="B240" s="39"/>
      <c r="C240" s="39"/>
      <c r="D240" s="39"/>
      <c r="E240" s="40"/>
      <c r="F240" s="41"/>
      <c r="G240" s="42">
        <v>0</v>
      </c>
      <c r="I240" s="38"/>
      <c r="K240" s="39"/>
      <c r="L240" s="39"/>
      <c r="M240" s="39"/>
      <c r="N240" s="40"/>
      <c r="O240" s="42">
        <v>0</v>
      </c>
    </row>
    <row r="241" spans="2:15" ht="16">
      <c r="B241" s="39"/>
      <c r="C241" s="39"/>
      <c r="D241" s="39"/>
      <c r="E241" s="40"/>
      <c r="F241" s="41"/>
      <c r="G241" s="42">
        <v>0</v>
      </c>
      <c r="I241" s="38"/>
      <c r="K241" s="39"/>
      <c r="L241" s="39"/>
      <c r="M241" s="39"/>
      <c r="N241" s="40"/>
      <c r="O241" s="42">
        <v>0</v>
      </c>
    </row>
    <row r="242" spans="2:15" ht="16">
      <c r="B242" s="39"/>
      <c r="C242" s="39"/>
      <c r="D242" s="39"/>
      <c r="E242" s="40"/>
      <c r="F242" s="41"/>
      <c r="G242" s="42">
        <v>0</v>
      </c>
      <c r="I242" s="38"/>
      <c r="K242" s="39"/>
      <c r="L242" s="39"/>
      <c r="M242" s="39"/>
      <c r="N242" s="40"/>
      <c r="O242" s="42">
        <v>0</v>
      </c>
    </row>
    <row r="243" spans="2:15" ht="16">
      <c r="B243" s="39"/>
      <c r="C243" s="39"/>
      <c r="D243" s="39"/>
      <c r="E243" s="40"/>
      <c r="F243" s="41"/>
      <c r="G243" s="42">
        <v>0</v>
      </c>
      <c r="I243" s="38"/>
      <c r="K243" s="39"/>
      <c r="L243" s="39"/>
      <c r="M243" s="39"/>
      <c r="N243" s="40"/>
      <c r="O243" s="42">
        <v>0</v>
      </c>
    </row>
    <row r="244" spans="2:15" ht="16">
      <c r="B244" s="39"/>
      <c r="C244" s="39"/>
      <c r="D244" s="39"/>
      <c r="E244" s="40"/>
      <c r="F244" s="41"/>
      <c r="G244" s="42">
        <v>0</v>
      </c>
      <c r="I244" s="38"/>
      <c r="K244" s="39"/>
      <c r="L244" s="39"/>
      <c r="M244" s="39"/>
      <c r="N244" s="40"/>
      <c r="O244" s="42">
        <v>0</v>
      </c>
    </row>
    <row r="245" spans="2:15" ht="16">
      <c r="B245" s="39"/>
      <c r="C245" s="39"/>
      <c r="D245" s="39"/>
      <c r="E245" s="40"/>
      <c r="F245" s="41"/>
      <c r="G245" s="42">
        <v>0</v>
      </c>
      <c r="I245" s="38"/>
      <c r="K245" s="39"/>
      <c r="L245" s="39"/>
      <c r="M245" s="39"/>
      <c r="N245" s="40"/>
      <c r="O245" s="42">
        <v>0</v>
      </c>
    </row>
    <row r="246" spans="2:15" ht="16">
      <c r="B246" s="39"/>
      <c r="C246" s="39"/>
      <c r="D246" s="39"/>
      <c r="E246" s="40"/>
      <c r="F246" s="41"/>
      <c r="G246" s="42">
        <v>0</v>
      </c>
      <c r="I246" s="38"/>
      <c r="K246" s="39"/>
      <c r="L246" s="39"/>
      <c r="M246" s="39"/>
      <c r="N246" s="40"/>
      <c r="O246" s="42">
        <v>0</v>
      </c>
    </row>
    <row r="247" spans="2:15" ht="16">
      <c r="B247" s="39"/>
      <c r="C247" s="39"/>
      <c r="D247" s="39"/>
      <c r="E247" s="40"/>
      <c r="F247" s="41"/>
      <c r="G247" s="42">
        <v>0</v>
      </c>
      <c r="I247" s="38"/>
      <c r="K247" s="39"/>
      <c r="L247" s="39"/>
      <c r="M247" s="39"/>
      <c r="N247" s="40"/>
      <c r="O247" s="42">
        <v>0</v>
      </c>
    </row>
    <row r="248" spans="2:15" ht="16">
      <c r="B248" s="39"/>
      <c r="C248" s="39"/>
      <c r="D248" s="39"/>
      <c r="E248" s="40"/>
      <c r="F248" s="41"/>
      <c r="G248" s="42">
        <v>0</v>
      </c>
      <c r="I248" s="38"/>
      <c r="K248" s="39"/>
      <c r="L248" s="39"/>
      <c r="M248" s="39"/>
      <c r="N248" s="40"/>
      <c r="O248" s="42">
        <v>0</v>
      </c>
    </row>
    <row r="249" spans="2:15" ht="16">
      <c r="B249" s="39"/>
      <c r="C249" s="39"/>
      <c r="D249" s="39"/>
      <c r="E249" s="40"/>
      <c r="F249" s="41"/>
      <c r="G249" s="42">
        <v>0</v>
      </c>
      <c r="I249" s="38"/>
      <c r="K249" s="39"/>
      <c r="L249" s="39"/>
      <c r="M249" s="39"/>
      <c r="N249" s="40"/>
      <c r="O249" s="42">
        <v>0</v>
      </c>
    </row>
    <row r="250" spans="2:15" ht="16">
      <c r="B250" s="39"/>
      <c r="C250" s="39"/>
      <c r="D250" s="39"/>
      <c r="E250" s="40"/>
      <c r="F250" s="41"/>
      <c r="G250" s="42">
        <v>0</v>
      </c>
      <c r="I250" s="38"/>
      <c r="K250" s="39"/>
      <c r="L250" s="39"/>
      <c r="M250" s="39"/>
      <c r="N250" s="40"/>
      <c r="O250" s="42">
        <v>0</v>
      </c>
    </row>
    <row r="251" spans="2:15" ht="16">
      <c r="B251" s="39"/>
      <c r="C251" s="39"/>
      <c r="D251" s="39"/>
      <c r="E251" s="40"/>
      <c r="F251" s="41"/>
      <c r="G251" s="42">
        <v>0</v>
      </c>
      <c r="I251" s="38"/>
      <c r="K251" s="39"/>
      <c r="L251" s="39"/>
      <c r="M251" s="39"/>
      <c r="N251" s="40"/>
      <c r="O251" s="42"/>
    </row>
    <row r="252" spans="2:15" ht="16">
      <c r="B252" s="39" t="s">
        <v>1</v>
      </c>
      <c r="C252" s="39"/>
      <c r="D252" s="39"/>
      <c r="E252" s="40"/>
      <c r="F252" s="43"/>
      <c r="G252" s="44">
        <f>SUBTOTAL(109,Table152348106[Cost])</f>
        <v>0</v>
      </c>
      <c r="I252" s="38"/>
      <c r="K252" s="39" t="s">
        <v>1</v>
      </c>
      <c r="L252" s="39"/>
      <c r="M252" s="39"/>
      <c r="N252" s="40"/>
      <c r="O252" s="44">
        <f>SUBTOTAL(109,Table18126470118[Amount])</f>
        <v>0</v>
      </c>
    </row>
    <row r="253" spans="2:15" ht="16">
      <c r="B253" s="39"/>
      <c r="C253" s="39"/>
      <c r="D253" s="39"/>
      <c r="E253" s="40"/>
      <c r="F253" s="41"/>
      <c r="G253" s="42"/>
      <c r="I253" s="38"/>
    </row>
    <row r="254" spans="2:15" ht="16">
      <c r="B254" s="39"/>
      <c r="C254" s="39"/>
      <c r="D254" s="39"/>
      <c r="E254" s="40"/>
      <c r="F254" s="41"/>
      <c r="G254" s="42"/>
      <c r="I254" s="38"/>
    </row>
    <row r="255" spans="2:15" ht="16">
      <c r="B255" s="39"/>
      <c r="C255" s="39"/>
      <c r="D255" s="39"/>
      <c r="E255" s="40"/>
      <c r="F255" s="43"/>
      <c r="G255" s="44"/>
      <c r="I255" s="38"/>
    </row>
    <row r="256" spans="2:15">
      <c r="I256" s="38"/>
    </row>
    <row r="257" spans="2:15">
      <c r="I257" s="38"/>
    </row>
    <row r="258" spans="2:15">
      <c r="I258" s="38"/>
    </row>
    <row r="259" spans="2:15">
      <c r="I259" s="38"/>
    </row>
    <row r="260" spans="2:15" ht="19">
      <c r="B260" s="11" t="s">
        <v>37</v>
      </c>
      <c r="C260" s="8"/>
      <c r="D260" s="8"/>
      <c r="E260" s="8"/>
      <c r="F260" s="8"/>
      <c r="I260" s="38"/>
      <c r="K260" s="11" t="s">
        <v>37</v>
      </c>
      <c r="L260" s="8"/>
      <c r="M260" s="8"/>
      <c r="N260" s="8"/>
      <c r="O260" s="8"/>
    </row>
    <row r="261" spans="2:15" ht="18">
      <c r="B261" s="46" t="s">
        <v>4</v>
      </c>
      <c r="C261" s="46" t="s">
        <v>8</v>
      </c>
      <c r="D261" s="49" t="s">
        <v>3</v>
      </c>
      <c r="E261" s="50" t="s">
        <v>6</v>
      </c>
      <c r="F261" s="47" t="s">
        <v>7</v>
      </c>
      <c r="G261" s="48" t="s">
        <v>5</v>
      </c>
      <c r="I261" s="38"/>
      <c r="K261" s="46" t="s">
        <v>4</v>
      </c>
      <c r="L261" s="46" t="s">
        <v>8</v>
      </c>
      <c r="M261" s="49" t="s">
        <v>3</v>
      </c>
      <c r="N261" s="50" t="s">
        <v>6</v>
      </c>
      <c r="O261" s="48" t="s">
        <v>10</v>
      </c>
    </row>
    <row r="262" spans="2:15" ht="16">
      <c r="B262" s="39"/>
      <c r="C262" s="39"/>
      <c r="D262" s="39"/>
      <c r="E262" s="40"/>
      <c r="F262" s="41"/>
      <c r="G262" s="42">
        <v>0</v>
      </c>
      <c r="I262" s="38"/>
      <c r="K262" s="39"/>
      <c r="L262" s="39"/>
      <c r="M262" s="39"/>
      <c r="N262" s="40"/>
      <c r="O262" s="42">
        <v>0</v>
      </c>
    </row>
    <row r="263" spans="2:15" ht="16">
      <c r="B263" s="39"/>
      <c r="C263" s="39"/>
      <c r="D263" s="39"/>
      <c r="E263" s="40"/>
      <c r="F263" s="41"/>
      <c r="G263" s="42">
        <v>0</v>
      </c>
      <c r="I263" s="38"/>
      <c r="K263" s="39"/>
      <c r="L263" s="39"/>
      <c r="M263" s="39"/>
      <c r="N263" s="40"/>
      <c r="O263" s="42">
        <v>0</v>
      </c>
    </row>
    <row r="264" spans="2:15" ht="16">
      <c r="B264" s="39"/>
      <c r="C264" s="39"/>
      <c r="D264" s="39"/>
      <c r="E264" s="40"/>
      <c r="F264" s="41"/>
      <c r="G264" s="42">
        <v>0</v>
      </c>
      <c r="I264" s="38"/>
      <c r="K264" s="39"/>
      <c r="L264" s="39"/>
      <c r="M264" s="39"/>
      <c r="N264" s="40"/>
      <c r="O264" s="42">
        <v>0</v>
      </c>
    </row>
    <row r="265" spans="2:15" ht="16">
      <c r="B265" s="39"/>
      <c r="C265" s="39"/>
      <c r="D265" s="39"/>
      <c r="E265" s="40"/>
      <c r="F265" s="41"/>
      <c r="G265" s="42">
        <v>0</v>
      </c>
      <c r="I265" s="38"/>
      <c r="K265" s="39"/>
      <c r="L265" s="39"/>
      <c r="M265" s="39"/>
      <c r="N265" s="40"/>
      <c r="O265" s="42">
        <v>0</v>
      </c>
    </row>
    <row r="266" spans="2:15" ht="16">
      <c r="B266" s="39"/>
      <c r="C266" s="39"/>
      <c r="D266" s="39"/>
      <c r="E266" s="40"/>
      <c r="F266" s="41"/>
      <c r="G266" s="42">
        <v>0</v>
      </c>
      <c r="I266" s="38"/>
      <c r="K266" s="39"/>
      <c r="L266" s="39"/>
      <c r="M266" s="39"/>
      <c r="N266" s="40"/>
      <c r="O266" s="42">
        <v>0</v>
      </c>
    </row>
    <row r="267" spans="2:15" ht="16">
      <c r="B267" s="39"/>
      <c r="C267" s="39"/>
      <c r="D267" s="39"/>
      <c r="E267" s="40"/>
      <c r="F267" s="41"/>
      <c r="G267" s="42">
        <v>0</v>
      </c>
      <c r="I267" s="38"/>
      <c r="K267" s="39"/>
      <c r="L267" s="39"/>
      <c r="M267" s="39"/>
      <c r="N267" s="40"/>
      <c r="O267" s="42">
        <v>0</v>
      </c>
    </row>
    <row r="268" spans="2:15" ht="16">
      <c r="B268" s="39"/>
      <c r="C268" s="39"/>
      <c r="D268" s="39"/>
      <c r="E268" s="40"/>
      <c r="F268" s="41"/>
      <c r="G268" s="42">
        <v>0</v>
      </c>
      <c r="I268" s="38"/>
      <c r="K268" s="39"/>
      <c r="L268" s="39"/>
      <c r="M268" s="39"/>
      <c r="N268" s="40"/>
      <c r="O268" s="42">
        <v>0</v>
      </c>
    </row>
    <row r="269" spans="2:15" ht="16">
      <c r="B269" s="39"/>
      <c r="C269" s="39"/>
      <c r="D269" s="39"/>
      <c r="E269" s="40"/>
      <c r="F269" s="41"/>
      <c r="G269" s="42">
        <v>0</v>
      </c>
      <c r="I269" s="38"/>
      <c r="K269" s="39"/>
      <c r="L269" s="39"/>
      <c r="M269" s="39"/>
      <c r="N269" s="40"/>
      <c r="O269" s="42">
        <v>0</v>
      </c>
    </row>
    <row r="270" spans="2:15" ht="16">
      <c r="B270" s="39"/>
      <c r="C270" s="39"/>
      <c r="D270" s="39"/>
      <c r="E270" s="40"/>
      <c r="F270" s="41"/>
      <c r="G270" s="42">
        <v>0</v>
      </c>
      <c r="I270" s="38"/>
      <c r="K270" s="39"/>
      <c r="L270" s="39"/>
      <c r="M270" s="39"/>
      <c r="N270" s="40"/>
      <c r="O270" s="42">
        <v>0</v>
      </c>
    </row>
    <row r="271" spans="2:15" ht="16">
      <c r="B271" s="39"/>
      <c r="C271" s="39"/>
      <c r="D271" s="39"/>
      <c r="E271" s="40"/>
      <c r="F271" s="41"/>
      <c r="G271" s="42">
        <v>0</v>
      </c>
      <c r="I271" s="38"/>
      <c r="K271" s="39"/>
      <c r="L271" s="39"/>
      <c r="M271" s="39"/>
      <c r="N271" s="40"/>
      <c r="O271" s="42">
        <v>0</v>
      </c>
    </row>
    <row r="272" spans="2:15" ht="16">
      <c r="B272" s="39"/>
      <c r="C272" s="39"/>
      <c r="D272" s="39"/>
      <c r="E272" s="40"/>
      <c r="F272" s="41"/>
      <c r="G272" s="42">
        <v>0</v>
      </c>
      <c r="I272" s="38"/>
      <c r="K272" s="39"/>
      <c r="L272" s="39"/>
      <c r="M272" s="39"/>
      <c r="N272" s="40"/>
      <c r="O272" s="42">
        <v>0</v>
      </c>
    </row>
    <row r="273" spans="2:15" ht="16">
      <c r="B273" s="39"/>
      <c r="C273" s="39"/>
      <c r="D273" s="39"/>
      <c r="E273" s="40"/>
      <c r="F273" s="41"/>
      <c r="G273" s="42">
        <v>0</v>
      </c>
      <c r="I273" s="38"/>
      <c r="K273" s="39"/>
      <c r="L273" s="39"/>
      <c r="M273" s="39"/>
      <c r="N273" s="40"/>
      <c r="O273" s="42">
        <v>0</v>
      </c>
    </row>
    <row r="274" spans="2:15" ht="16">
      <c r="B274" s="39"/>
      <c r="C274" s="39"/>
      <c r="D274" s="39"/>
      <c r="E274" s="40"/>
      <c r="F274" s="41"/>
      <c r="G274" s="42">
        <v>0</v>
      </c>
      <c r="I274" s="38"/>
      <c r="K274" s="39"/>
      <c r="L274" s="39"/>
      <c r="M274" s="39"/>
      <c r="N274" s="40"/>
      <c r="O274" s="42">
        <v>0</v>
      </c>
    </row>
    <row r="275" spans="2:15" ht="16">
      <c r="B275" s="39"/>
      <c r="C275" s="39"/>
      <c r="D275" s="39"/>
      <c r="E275" s="40"/>
      <c r="F275" s="41"/>
      <c r="G275" s="42">
        <v>0</v>
      </c>
      <c r="I275" s="38"/>
      <c r="K275" s="39"/>
      <c r="L275" s="39"/>
      <c r="M275" s="39"/>
      <c r="N275" s="40"/>
      <c r="O275" s="42">
        <v>0</v>
      </c>
    </row>
    <row r="276" spans="2:15" ht="16">
      <c r="B276" s="39"/>
      <c r="C276" s="39"/>
      <c r="D276" s="39"/>
      <c r="E276" s="40"/>
      <c r="F276" s="41"/>
      <c r="G276" s="42">
        <v>0</v>
      </c>
      <c r="I276" s="38"/>
      <c r="K276" s="39"/>
      <c r="L276" s="39"/>
      <c r="M276" s="39"/>
      <c r="N276" s="40"/>
      <c r="O276" s="42"/>
    </row>
    <row r="277" spans="2:15" ht="16">
      <c r="B277" s="39" t="s">
        <v>1</v>
      </c>
      <c r="C277" s="39"/>
      <c r="D277" s="39"/>
      <c r="E277" s="40"/>
      <c r="F277" s="43"/>
      <c r="G277" s="44">
        <f>SUBTOTAL(109,Table152349107[Cost])</f>
        <v>0</v>
      </c>
      <c r="I277" s="38"/>
      <c r="K277" s="39" t="s">
        <v>1</v>
      </c>
      <c r="L277" s="39"/>
      <c r="M277" s="39"/>
      <c r="N277" s="40"/>
      <c r="O277" s="44">
        <f>SUBTOTAL(109,Table18126471119[Amount])</f>
        <v>0</v>
      </c>
    </row>
    <row r="278" spans="2:15" ht="16">
      <c r="B278" s="39"/>
      <c r="C278" s="39"/>
      <c r="D278" s="39"/>
      <c r="E278" s="40"/>
      <c r="F278" s="41"/>
      <c r="G278" s="42"/>
      <c r="I278" s="38"/>
    </row>
    <row r="279" spans="2:15" ht="16">
      <c r="B279" s="39"/>
      <c r="C279" s="39"/>
      <c r="D279" s="39"/>
      <c r="E279" s="40"/>
      <c r="F279" s="41"/>
      <c r="G279" s="42"/>
      <c r="I279" s="38"/>
    </row>
    <row r="280" spans="2:15" ht="16">
      <c r="B280" s="39"/>
      <c r="C280" s="39"/>
      <c r="D280" s="39"/>
      <c r="E280" s="40"/>
      <c r="F280" s="41"/>
      <c r="G280" s="42"/>
      <c r="I280" s="38"/>
    </row>
    <row r="281" spans="2:15" ht="16">
      <c r="B281" s="39"/>
      <c r="C281" s="39"/>
      <c r="D281" s="39"/>
      <c r="E281" s="40"/>
      <c r="F281" s="41"/>
      <c r="G281" s="42"/>
      <c r="I281" s="38"/>
    </row>
    <row r="282" spans="2:15" ht="16">
      <c r="B282" s="39"/>
      <c r="C282" s="39"/>
      <c r="D282" s="39"/>
      <c r="E282" s="40"/>
      <c r="F282" s="41"/>
      <c r="G282" s="42"/>
      <c r="I282" s="38"/>
    </row>
    <row r="283" spans="2:15" ht="16">
      <c r="B283" s="39"/>
      <c r="C283" s="39"/>
      <c r="D283" s="39"/>
      <c r="E283" s="40"/>
      <c r="F283" s="43"/>
      <c r="G283" s="44"/>
      <c r="I283" s="38"/>
    </row>
    <row r="284" spans="2:15">
      <c r="I284" s="38"/>
    </row>
    <row r="285" spans="2:15" ht="19">
      <c r="B285" s="11" t="s">
        <v>38</v>
      </c>
      <c r="C285" s="8"/>
      <c r="D285" s="8"/>
      <c r="E285" s="8"/>
      <c r="F285" s="8"/>
      <c r="I285" s="38"/>
      <c r="K285" s="11" t="s">
        <v>38</v>
      </c>
      <c r="L285" s="8"/>
      <c r="M285" s="8"/>
      <c r="N285" s="8"/>
      <c r="O285" s="8"/>
    </row>
    <row r="286" spans="2:15" ht="18">
      <c r="B286" s="46" t="s">
        <v>4</v>
      </c>
      <c r="C286" s="46" t="s">
        <v>8</v>
      </c>
      <c r="D286" s="49" t="s">
        <v>3</v>
      </c>
      <c r="E286" s="50" t="s">
        <v>6</v>
      </c>
      <c r="F286" s="47" t="s">
        <v>7</v>
      </c>
      <c r="G286" s="48" t="s">
        <v>5</v>
      </c>
      <c r="I286" s="38"/>
      <c r="K286" s="46" t="s">
        <v>4</v>
      </c>
      <c r="L286" s="46" t="s">
        <v>8</v>
      </c>
      <c r="M286" s="49" t="s">
        <v>3</v>
      </c>
      <c r="N286" s="50" t="s">
        <v>6</v>
      </c>
      <c r="O286" s="48" t="s">
        <v>10</v>
      </c>
    </row>
    <row r="287" spans="2:15" ht="16">
      <c r="B287" s="39"/>
      <c r="C287" s="39"/>
      <c r="D287" s="39"/>
      <c r="E287" s="40"/>
      <c r="F287" s="41"/>
      <c r="G287" s="42">
        <v>0</v>
      </c>
      <c r="I287" s="38"/>
      <c r="K287" s="39"/>
      <c r="L287" s="39"/>
      <c r="M287" s="39"/>
      <c r="N287" s="40"/>
      <c r="O287" s="42">
        <v>0</v>
      </c>
    </row>
    <row r="288" spans="2:15" ht="16">
      <c r="B288" s="39"/>
      <c r="C288" s="39"/>
      <c r="D288" s="39"/>
      <c r="E288" s="40"/>
      <c r="F288" s="41"/>
      <c r="G288" s="42">
        <v>0</v>
      </c>
      <c r="I288" s="38"/>
      <c r="K288" s="39"/>
      <c r="L288" s="39"/>
      <c r="M288" s="39"/>
      <c r="N288" s="40"/>
      <c r="O288" s="42">
        <v>0</v>
      </c>
    </row>
    <row r="289" spans="2:15" ht="16">
      <c r="B289" s="39"/>
      <c r="C289" s="39"/>
      <c r="D289" s="39"/>
      <c r="E289" s="40"/>
      <c r="F289" s="41"/>
      <c r="G289" s="42">
        <v>0</v>
      </c>
      <c r="I289" s="38"/>
      <c r="K289" s="39"/>
      <c r="L289" s="39"/>
      <c r="M289" s="39"/>
      <c r="N289" s="40"/>
      <c r="O289" s="42">
        <v>0</v>
      </c>
    </row>
    <row r="290" spans="2:15" ht="16">
      <c r="B290" s="39"/>
      <c r="C290" s="39"/>
      <c r="D290" s="39"/>
      <c r="E290" s="40"/>
      <c r="F290" s="41"/>
      <c r="G290" s="42">
        <v>0</v>
      </c>
      <c r="I290" s="38"/>
      <c r="K290" s="39"/>
      <c r="L290" s="39"/>
      <c r="M290" s="39"/>
      <c r="N290" s="40"/>
      <c r="O290" s="42">
        <v>0</v>
      </c>
    </row>
    <row r="291" spans="2:15" ht="16">
      <c r="B291" s="39"/>
      <c r="C291" s="39"/>
      <c r="D291" s="39"/>
      <c r="E291" s="40"/>
      <c r="F291" s="41"/>
      <c r="G291" s="42">
        <v>0</v>
      </c>
      <c r="I291" s="38"/>
      <c r="K291" s="39"/>
      <c r="L291" s="39"/>
      <c r="M291" s="39"/>
      <c r="N291" s="40"/>
      <c r="O291" s="42">
        <v>0</v>
      </c>
    </row>
    <row r="292" spans="2:15" ht="16">
      <c r="B292" s="39"/>
      <c r="C292" s="39"/>
      <c r="D292" s="39"/>
      <c r="E292" s="40"/>
      <c r="F292" s="41"/>
      <c r="G292" s="42">
        <v>0</v>
      </c>
      <c r="I292" s="38"/>
      <c r="K292" s="39"/>
      <c r="L292" s="39"/>
      <c r="M292" s="39"/>
      <c r="N292" s="40"/>
      <c r="O292" s="42">
        <v>0</v>
      </c>
    </row>
    <row r="293" spans="2:15" ht="16">
      <c r="B293" s="39"/>
      <c r="C293" s="39"/>
      <c r="D293" s="39"/>
      <c r="E293" s="40"/>
      <c r="F293" s="41"/>
      <c r="G293" s="42">
        <v>0</v>
      </c>
      <c r="I293" s="38"/>
      <c r="K293" s="39"/>
      <c r="L293" s="39"/>
      <c r="M293" s="39"/>
      <c r="N293" s="40"/>
      <c r="O293" s="42">
        <v>0</v>
      </c>
    </row>
    <row r="294" spans="2:15" ht="16">
      <c r="B294" s="39"/>
      <c r="C294" s="39"/>
      <c r="D294" s="39"/>
      <c r="E294" s="40"/>
      <c r="F294" s="41"/>
      <c r="G294" s="42">
        <v>0</v>
      </c>
      <c r="I294" s="38"/>
      <c r="K294" s="39"/>
      <c r="L294" s="39"/>
      <c r="M294" s="39"/>
      <c r="N294" s="40"/>
      <c r="O294" s="42">
        <v>0</v>
      </c>
    </row>
    <row r="295" spans="2:15" ht="16">
      <c r="B295" s="39"/>
      <c r="C295" s="39"/>
      <c r="D295" s="39"/>
      <c r="E295" s="40"/>
      <c r="F295" s="41"/>
      <c r="G295" s="42">
        <v>0</v>
      </c>
      <c r="I295" s="38"/>
      <c r="K295" s="39"/>
      <c r="L295" s="39"/>
      <c r="M295" s="39"/>
      <c r="N295" s="40"/>
      <c r="O295" s="42">
        <v>0</v>
      </c>
    </row>
    <row r="296" spans="2:15" ht="16">
      <c r="B296" s="39"/>
      <c r="C296" s="39"/>
      <c r="D296" s="39"/>
      <c r="E296" s="40"/>
      <c r="F296" s="41"/>
      <c r="G296" s="42">
        <v>0</v>
      </c>
      <c r="I296" s="38"/>
      <c r="K296" s="39"/>
      <c r="L296" s="39"/>
      <c r="M296" s="39"/>
      <c r="N296" s="40"/>
      <c r="O296" s="42">
        <v>0</v>
      </c>
    </row>
    <row r="297" spans="2:15" ht="16">
      <c r="B297" s="39"/>
      <c r="C297" s="39"/>
      <c r="D297" s="39"/>
      <c r="E297" s="40"/>
      <c r="F297" s="41"/>
      <c r="G297" s="42">
        <v>0</v>
      </c>
      <c r="I297" s="38"/>
      <c r="K297" s="39"/>
      <c r="L297" s="39"/>
      <c r="M297" s="39"/>
      <c r="N297" s="40"/>
      <c r="O297" s="42">
        <v>0</v>
      </c>
    </row>
    <row r="298" spans="2:15" ht="16">
      <c r="B298" s="39"/>
      <c r="C298" s="39"/>
      <c r="D298" s="39"/>
      <c r="E298" s="40"/>
      <c r="F298" s="41"/>
      <c r="G298" s="42">
        <v>0</v>
      </c>
      <c r="I298" s="38"/>
      <c r="K298" s="39"/>
      <c r="L298" s="39"/>
      <c r="M298" s="39"/>
      <c r="N298" s="40"/>
      <c r="O298" s="42">
        <v>0</v>
      </c>
    </row>
    <row r="299" spans="2:15" ht="16">
      <c r="B299" s="39"/>
      <c r="C299" s="39"/>
      <c r="D299" s="39"/>
      <c r="E299" s="40"/>
      <c r="F299" s="41"/>
      <c r="G299" s="42">
        <v>0</v>
      </c>
      <c r="I299" s="38"/>
      <c r="K299" s="39"/>
      <c r="L299" s="39"/>
      <c r="M299" s="39"/>
      <c r="N299" s="40"/>
      <c r="O299" s="42">
        <v>0</v>
      </c>
    </row>
    <row r="300" spans="2:15" ht="16">
      <c r="B300" s="39"/>
      <c r="C300" s="39"/>
      <c r="D300" s="39"/>
      <c r="E300" s="40"/>
      <c r="F300" s="41"/>
      <c r="G300" s="42">
        <v>0</v>
      </c>
      <c r="I300" s="38"/>
      <c r="K300" s="39"/>
      <c r="L300" s="39"/>
      <c r="M300" s="39"/>
      <c r="N300" s="40"/>
      <c r="O300" s="42">
        <v>0</v>
      </c>
    </row>
    <row r="301" spans="2:15" ht="16">
      <c r="B301" s="39"/>
      <c r="C301" s="39"/>
      <c r="D301" s="39"/>
      <c r="E301" s="40"/>
      <c r="F301" s="41"/>
      <c r="G301" s="42">
        <v>0</v>
      </c>
      <c r="I301" s="38"/>
      <c r="K301" s="39"/>
      <c r="L301" s="39"/>
      <c r="M301" s="39"/>
      <c r="N301" s="40"/>
      <c r="O301" s="42"/>
    </row>
    <row r="302" spans="2:15" ht="16">
      <c r="B302" s="39" t="s">
        <v>1</v>
      </c>
      <c r="C302" s="39"/>
      <c r="D302" s="39"/>
      <c r="E302" s="40"/>
      <c r="F302" s="43"/>
      <c r="G302" s="44">
        <f>SUBTOTAL(109,Table15234950108[Cost])</f>
        <v>0</v>
      </c>
      <c r="I302" s="38"/>
      <c r="K302" s="39" t="s">
        <v>1</v>
      </c>
      <c r="L302" s="39"/>
      <c r="M302" s="39"/>
      <c r="N302" s="40"/>
      <c r="O302" s="44">
        <f>SUBTOTAL(109,Table18126472120[Amount])</f>
        <v>0</v>
      </c>
    </row>
    <row r="303" spans="2:15" ht="16">
      <c r="B303" s="39"/>
      <c r="C303" s="39"/>
      <c r="D303" s="39"/>
      <c r="E303" s="40"/>
      <c r="F303" s="41"/>
      <c r="G303" s="42"/>
      <c r="I303" s="38"/>
    </row>
    <row r="304" spans="2:15" ht="16">
      <c r="B304" s="39"/>
      <c r="C304" s="39"/>
      <c r="D304" s="39"/>
      <c r="E304" s="40"/>
      <c r="F304" s="41"/>
      <c r="G304" s="42"/>
      <c r="I304" s="38"/>
    </row>
    <row r="305" spans="2:9" ht="16">
      <c r="B305" s="39"/>
      <c r="C305" s="39"/>
      <c r="D305" s="39"/>
      <c r="E305" s="40"/>
      <c r="F305" s="41"/>
      <c r="G305" s="42"/>
      <c r="I305" s="38"/>
    </row>
    <row r="306" spans="2:9" ht="16">
      <c r="B306" s="39"/>
      <c r="C306" s="39"/>
      <c r="D306" s="39"/>
      <c r="E306" s="40"/>
      <c r="F306" s="41"/>
      <c r="G306" s="42"/>
      <c r="I306" s="38"/>
    </row>
    <row r="307" spans="2:9" ht="16">
      <c r="B307" s="39"/>
      <c r="C307" s="39"/>
      <c r="D307" s="39"/>
      <c r="E307" s="40"/>
      <c r="F307" s="41"/>
      <c r="G307" s="42"/>
      <c r="I307" s="38"/>
    </row>
    <row r="308" spans="2:9" ht="16">
      <c r="B308" s="39"/>
      <c r="C308" s="39"/>
      <c r="D308" s="39"/>
      <c r="E308" s="40"/>
      <c r="F308" s="41"/>
      <c r="G308" s="42"/>
      <c r="I308" s="38"/>
    </row>
    <row r="309" spans="2:9" ht="16">
      <c r="B309" s="39"/>
      <c r="C309" s="39"/>
      <c r="D309" s="39"/>
      <c r="E309" s="40"/>
      <c r="F309" s="41"/>
      <c r="G309" s="42"/>
      <c r="I309" s="38"/>
    </row>
    <row r="310" spans="2:9" ht="16">
      <c r="B310" s="39"/>
      <c r="C310" s="39"/>
      <c r="D310" s="39"/>
      <c r="E310" s="40"/>
      <c r="F310" s="41"/>
      <c r="G310" s="42"/>
      <c r="I310" s="38"/>
    </row>
    <row r="311" spans="2:9" ht="16">
      <c r="B311" s="39"/>
      <c r="C311" s="39"/>
      <c r="D311" s="39"/>
      <c r="E311" s="40"/>
      <c r="F311" s="43"/>
      <c r="G311" s="44"/>
      <c r="I311" s="38"/>
    </row>
    <row r="312" spans="2:9">
      <c r="I312" s="38"/>
    </row>
    <row r="313" spans="2:9">
      <c r="I313" s="38"/>
    </row>
    <row r="314" spans="2:9" ht="16">
      <c r="B314" s="39"/>
      <c r="C314" s="39"/>
      <c r="D314" s="39"/>
      <c r="E314" s="40"/>
      <c r="F314" s="41"/>
      <c r="G314" s="42"/>
      <c r="I314" s="38"/>
    </row>
    <row r="315" spans="2:9" ht="16">
      <c r="B315" s="39"/>
      <c r="C315" s="39"/>
      <c r="D315" s="39"/>
      <c r="E315" s="40"/>
      <c r="F315" s="41"/>
      <c r="G315" s="42"/>
      <c r="I315" s="38"/>
    </row>
    <row r="316" spans="2:9" ht="16">
      <c r="B316" s="39"/>
      <c r="C316" s="39"/>
      <c r="D316" s="39"/>
      <c r="E316" s="40"/>
      <c r="F316" s="41"/>
      <c r="G316" s="42"/>
      <c r="I316" s="38"/>
    </row>
    <row r="317" spans="2:9" ht="16">
      <c r="B317" s="39"/>
      <c r="C317" s="39"/>
      <c r="D317" s="39"/>
      <c r="E317" s="40"/>
      <c r="F317" s="41"/>
      <c r="G317" s="42"/>
      <c r="I317" s="38"/>
    </row>
    <row r="318" spans="2:9" ht="16">
      <c r="B318" s="39"/>
      <c r="C318" s="39"/>
      <c r="D318" s="39"/>
      <c r="E318" s="40"/>
      <c r="F318" s="41"/>
      <c r="G318" s="42"/>
      <c r="I318" s="38"/>
    </row>
    <row r="319" spans="2:9" ht="16">
      <c r="B319" s="39"/>
      <c r="C319" s="39"/>
      <c r="D319" s="39"/>
      <c r="E319" s="40"/>
      <c r="F319" s="41"/>
      <c r="G319" s="42"/>
      <c r="I319" s="38"/>
    </row>
    <row r="320" spans="2:9" ht="16">
      <c r="B320" s="39"/>
      <c r="C320" s="39"/>
      <c r="D320" s="39"/>
      <c r="E320" s="40"/>
      <c r="F320" s="41"/>
      <c r="G320" s="42"/>
      <c r="I320" s="38"/>
    </row>
    <row r="321" spans="2:9" ht="16">
      <c r="B321" s="39"/>
      <c r="C321" s="39"/>
      <c r="D321" s="39"/>
      <c r="E321" s="40"/>
      <c r="F321" s="41"/>
      <c r="G321" s="42"/>
      <c r="I321" s="38"/>
    </row>
    <row r="322" spans="2:9" ht="16">
      <c r="B322" s="39"/>
      <c r="C322" s="39"/>
      <c r="D322" s="39"/>
      <c r="E322" s="40"/>
      <c r="F322" s="41"/>
      <c r="G322" s="42"/>
      <c r="I322" s="38"/>
    </row>
    <row r="323" spans="2:9" ht="16">
      <c r="B323" s="39"/>
      <c r="C323" s="39"/>
      <c r="D323" s="39"/>
      <c r="E323" s="40"/>
      <c r="F323" s="41"/>
      <c r="G323" s="42"/>
      <c r="I323" s="38"/>
    </row>
    <row r="324" spans="2:9" ht="16">
      <c r="B324" s="39"/>
      <c r="C324" s="39"/>
      <c r="D324" s="39"/>
      <c r="E324" s="40"/>
      <c r="F324" s="41"/>
      <c r="G324" s="42"/>
      <c r="I324" s="38"/>
    </row>
    <row r="325" spans="2:9" ht="16">
      <c r="B325" s="39"/>
      <c r="C325" s="39"/>
      <c r="D325" s="39"/>
      <c r="E325" s="40"/>
      <c r="F325" s="41"/>
      <c r="G325" s="42"/>
      <c r="I325" s="38"/>
    </row>
    <row r="326" spans="2:9" ht="16">
      <c r="B326" s="39"/>
      <c r="C326" s="39"/>
      <c r="D326" s="39"/>
      <c r="E326" s="40"/>
      <c r="F326" s="41"/>
      <c r="G326" s="42"/>
      <c r="I326" s="38"/>
    </row>
    <row r="327" spans="2:9" ht="16">
      <c r="B327" s="39"/>
      <c r="C327" s="39"/>
      <c r="D327" s="39"/>
      <c r="E327" s="40"/>
      <c r="F327" s="41"/>
      <c r="G327" s="42"/>
      <c r="I327" s="38"/>
    </row>
    <row r="328" spans="2:9" ht="16">
      <c r="B328" s="39"/>
      <c r="C328" s="39"/>
      <c r="D328" s="39"/>
      <c r="E328" s="40"/>
      <c r="F328" s="41"/>
      <c r="G328" s="42"/>
      <c r="I328" s="38"/>
    </row>
    <row r="329" spans="2:9" ht="16">
      <c r="B329" s="39"/>
      <c r="C329" s="39"/>
      <c r="D329" s="39"/>
      <c r="E329" s="40"/>
      <c r="F329" s="41"/>
      <c r="G329" s="42"/>
      <c r="I329" s="38"/>
    </row>
    <row r="330" spans="2:9" ht="16">
      <c r="B330" s="39"/>
      <c r="C330" s="39"/>
      <c r="D330" s="39"/>
      <c r="E330" s="40"/>
      <c r="F330" s="41"/>
      <c r="G330" s="42"/>
      <c r="I330" s="38"/>
    </row>
    <row r="331" spans="2:9" ht="16">
      <c r="B331" s="39"/>
      <c r="C331" s="39"/>
      <c r="D331" s="39"/>
      <c r="E331" s="40"/>
      <c r="F331" s="41"/>
      <c r="G331" s="42"/>
      <c r="I331" s="38"/>
    </row>
    <row r="332" spans="2:9" ht="16">
      <c r="B332" s="39"/>
      <c r="C332" s="39"/>
      <c r="D332" s="39"/>
      <c r="E332" s="40"/>
      <c r="F332" s="41"/>
      <c r="G332" s="42"/>
      <c r="I332" s="38"/>
    </row>
    <row r="333" spans="2:9" ht="16">
      <c r="B333" s="39"/>
      <c r="C333" s="39"/>
      <c r="D333" s="39"/>
      <c r="E333" s="40"/>
      <c r="F333" s="41"/>
      <c r="G333" s="42"/>
      <c r="I333" s="38"/>
    </row>
    <row r="334" spans="2:9" ht="16">
      <c r="B334" s="39"/>
      <c r="C334" s="39"/>
      <c r="D334" s="39"/>
      <c r="E334" s="40"/>
      <c r="F334" s="41"/>
      <c r="G334" s="42"/>
      <c r="I334" s="38"/>
    </row>
    <row r="335" spans="2:9" ht="16">
      <c r="B335" s="39"/>
      <c r="C335" s="39"/>
      <c r="D335" s="39"/>
      <c r="E335" s="40"/>
      <c r="F335" s="41"/>
      <c r="G335" s="42"/>
      <c r="I335" s="38"/>
    </row>
    <row r="336" spans="2:9" ht="16">
      <c r="B336" s="39"/>
      <c r="C336" s="39"/>
      <c r="D336" s="39"/>
      <c r="E336" s="40"/>
      <c r="F336" s="41"/>
      <c r="G336" s="42"/>
      <c r="I336" s="38"/>
    </row>
    <row r="337" spans="2:9" ht="16">
      <c r="B337" s="39"/>
      <c r="C337" s="39"/>
      <c r="D337" s="39"/>
      <c r="E337" s="40"/>
      <c r="F337" s="41"/>
      <c r="G337" s="42"/>
      <c r="I337" s="38"/>
    </row>
    <row r="338" spans="2:9" ht="16">
      <c r="B338" s="39"/>
      <c r="C338" s="39"/>
      <c r="D338" s="39"/>
      <c r="E338" s="40"/>
      <c r="F338" s="43"/>
      <c r="G338" s="44"/>
      <c r="I338" s="38"/>
    </row>
    <row r="339" spans="2:9">
      <c r="I339" s="38"/>
    </row>
    <row r="340" spans="2:9">
      <c r="I340" s="38"/>
    </row>
    <row r="341" spans="2:9">
      <c r="I341" s="38"/>
    </row>
    <row r="342" spans="2:9">
      <c r="I342" s="38"/>
    </row>
    <row r="343" spans="2:9">
      <c r="I343" s="38"/>
    </row>
    <row r="344" spans="2:9">
      <c r="I344" s="38"/>
    </row>
    <row r="345" spans="2:9">
      <c r="I345" s="38"/>
    </row>
    <row r="346" spans="2:9">
      <c r="I346" s="38"/>
    </row>
    <row r="347" spans="2:9">
      <c r="I347" s="38"/>
    </row>
    <row r="348" spans="2:9">
      <c r="I348" s="38"/>
    </row>
    <row r="349" spans="2:9">
      <c r="I349" s="38"/>
    </row>
    <row r="350" spans="2:9">
      <c r="I350" s="38"/>
    </row>
    <row r="351" spans="2:9">
      <c r="I351" s="38"/>
    </row>
    <row r="352" spans="2:9">
      <c r="I352" s="38"/>
    </row>
    <row r="353" spans="9:9">
      <c r="I353" s="38"/>
    </row>
  </sheetData>
  <mergeCells count="8">
    <mergeCell ref="Q25:Q33"/>
    <mergeCell ref="P31:P32"/>
    <mergeCell ref="B3:P3"/>
    <mergeCell ref="B4:C4"/>
    <mergeCell ref="D4:O4"/>
    <mergeCell ref="B5:D5"/>
    <mergeCell ref="B6:H6"/>
    <mergeCell ref="J6:P6"/>
  </mergeCells>
  <pageMargins left="1" right="1" top="0.75" bottom="1" header="0.5" footer="0.5"/>
  <pageSetup scale="99" orientation="landscape" r:id="rId1"/>
  <headerFooter alignWithMargins="0"/>
  <tableParts count="24">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s>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Introduction</vt:lpstr>
      <vt:lpstr>Income and Expenditure Report</vt:lpstr>
      <vt:lpstr>General Ledger Term 1</vt:lpstr>
      <vt:lpstr>General Ledger Term 2</vt:lpstr>
      <vt:lpstr>General Ledger Term 3</vt:lpstr>
      <vt:lpstr>'General Ledger Term 1'!Print_Area</vt:lpstr>
      <vt:lpstr>'General Ledger Term 2'!Print_Area</vt:lpstr>
      <vt:lpstr>'General Ledger Term 3'!Print_Area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Lisa Brandenburg</dc:creator>
  <cp:lastModifiedBy>Lisa B.</cp:lastModifiedBy>
  <dcterms:created xsi:type="dcterms:W3CDTF">2017-12-27T06:43:04Z</dcterms:created>
  <dcterms:modified xsi:type="dcterms:W3CDTF">2020-03-02T05:45:30Z</dcterms:modified>
</cp:coreProperties>
</file>